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workbookProtection workbookAlgorithmName="SHA-512" workbookHashValue="biP876aAe0NBLaGnBpT2VieX/LJoTqanelzZ4M0OeMtw/yy/LYeFPVmMGwb14LmoKluVyxreyj+62HDtto1X9g==" workbookSaltValue="dJBtghMNjENTUsKJ4kaBqw==" workbookSpinCount="100000" lockStructure="1"/>
  <bookViews>
    <workbookView xWindow="-108" yWindow="-108" windowWidth="23256" windowHeight="12576" activeTab="1"/>
  </bookViews>
  <sheets>
    <sheet name="得分" sheetId="7" r:id="rId1"/>
    <sheet name="检查表" sheetId="6" r:id="rId2"/>
    <sheet name="Sheet1" sheetId="8" state="hidden" r:id="rId3"/>
  </sheets>
  <externalReferences>
    <externalReference r:id="rId4"/>
  </externalReferences>
  <definedNames>
    <definedName name="_xlnm._FilterDatabase" localSheetId="2" hidden="1">Sheet1!$C$1:$C$451</definedName>
    <definedName name="_xlnm._FilterDatabase" localSheetId="1" hidden="1">检查表!$A$1:$I$330</definedName>
    <definedName name="品质底线代码">#REF!</definedName>
    <definedName name="_xlnm.Extract" localSheetId="2">Sheet1!$E$1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6" i="7" l="1"/>
  <c r="C5" i="7"/>
  <c r="B6" i="7"/>
  <c r="B5" i="7"/>
  <c r="B4" i="7"/>
  <c r="B3" i="7"/>
  <c r="L2" i="6" l="1"/>
  <c r="L3" i="6"/>
  <c r="L4" i="6"/>
  <c r="L5" i="6"/>
  <c r="L6" i="6"/>
  <c r="L7" i="6"/>
  <c r="L8" i="6"/>
  <c r="L9" i="6"/>
  <c r="L10" i="6"/>
  <c r="L11" i="6"/>
  <c r="L12" i="6"/>
  <c r="L13" i="6"/>
  <c r="L14" i="6"/>
  <c r="L15" i="6"/>
  <c r="L16" i="6"/>
  <c r="L17" i="6"/>
  <c r="L18" i="6"/>
  <c r="L19" i="6"/>
  <c r="L20" i="6"/>
  <c r="L21" i="6"/>
  <c r="L22" i="6"/>
  <c r="L23" i="6"/>
  <c r="L24" i="6"/>
  <c r="L25" i="6"/>
  <c r="L26" i="6"/>
  <c r="L27" i="6"/>
  <c r="L28" i="6"/>
  <c r="L29" i="6"/>
  <c r="L30" i="6"/>
  <c r="L31" i="6"/>
  <c r="L32" i="6"/>
  <c r="L33" i="6"/>
  <c r="L34" i="6"/>
  <c r="L35" i="6"/>
  <c r="L36" i="6"/>
  <c r="L37" i="6"/>
  <c r="L38" i="6"/>
  <c r="L39" i="6"/>
  <c r="L40" i="6"/>
  <c r="L41" i="6"/>
  <c r="L42" i="6"/>
  <c r="L43" i="6"/>
  <c r="L44" i="6"/>
  <c r="L45" i="6"/>
  <c r="L46" i="6"/>
  <c r="L47" i="6"/>
  <c r="L48" i="6"/>
  <c r="L49" i="6"/>
  <c r="L50" i="6"/>
  <c r="L51" i="6"/>
  <c r="L52" i="6"/>
  <c r="L53" i="6"/>
  <c r="L54" i="6"/>
  <c r="L55" i="6"/>
  <c r="L56" i="6"/>
  <c r="L57" i="6"/>
  <c r="L58" i="6"/>
  <c r="L59" i="6"/>
  <c r="L60" i="6"/>
  <c r="L61" i="6"/>
  <c r="L62" i="6"/>
  <c r="L63" i="6"/>
  <c r="L64" i="6"/>
  <c r="L65" i="6"/>
  <c r="L66" i="6"/>
  <c r="L67" i="6"/>
  <c r="L68" i="6"/>
  <c r="L69" i="6"/>
  <c r="L70" i="6"/>
  <c r="L71" i="6"/>
  <c r="L72" i="6"/>
  <c r="L73" i="6"/>
  <c r="L74" i="6"/>
  <c r="L75" i="6"/>
  <c r="L76" i="6"/>
  <c r="L77" i="6"/>
  <c r="L78" i="6"/>
  <c r="L79" i="6"/>
  <c r="L80" i="6"/>
  <c r="L81" i="6"/>
  <c r="L82" i="6"/>
  <c r="L83" i="6"/>
  <c r="L84" i="6"/>
  <c r="L85" i="6"/>
  <c r="L86" i="6"/>
  <c r="L87" i="6"/>
  <c r="L88" i="6"/>
  <c r="L89" i="6"/>
  <c r="L90" i="6"/>
  <c r="L91" i="6"/>
  <c r="L92" i="6"/>
  <c r="L93" i="6"/>
  <c r="L94" i="6"/>
  <c r="L95" i="6"/>
  <c r="L96" i="6"/>
  <c r="L97" i="6"/>
  <c r="L98" i="6"/>
  <c r="L99" i="6"/>
  <c r="L100" i="6"/>
  <c r="L101" i="6"/>
  <c r="L102" i="6"/>
  <c r="L103" i="6"/>
  <c r="L104" i="6"/>
  <c r="L105" i="6"/>
  <c r="L106" i="6"/>
  <c r="L107" i="6"/>
  <c r="L108" i="6"/>
  <c r="L109" i="6"/>
  <c r="L110" i="6"/>
  <c r="L111" i="6"/>
  <c r="L112" i="6"/>
  <c r="L113" i="6"/>
  <c r="L114" i="6"/>
  <c r="L115" i="6"/>
  <c r="L116" i="6"/>
  <c r="L117" i="6"/>
  <c r="L118" i="6"/>
  <c r="L119" i="6"/>
  <c r="L120" i="6"/>
  <c r="L121" i="6"/>
  <c r="L122" i="6"/>
  <c r="L123" i="6"/>
  <c r="L124" i="6"/>
  <c r="L125" i="6"/>
  <c r="L126" i="6"/>
  <c r="L127" i="6"/>
  <c r="L128" i="6"/>
  <c r="L129" i="6"/>
  <c r="L130" i="6"/>
  <c r="L131" i="6"/>
  <c r="L132" i="6"/>
  <c r="L133" i="6"/>
  <c r="L134" i="6"/>
  <c r="L135" i="6"/>
  <c r="L136" i="6"/>
  <c r="L137" i="6"/>
  <c r="L138" i="6"/>
  <c r="L139" i="6"/>
  <c r="L140" i="6"/>
  <c r="L141" i="6"/>
  <c r="L142" i="6"/>
  <c r="L143" i="6"/>
  <c r="L144" i="6"/>
  <c r="L145" i="6"/>
  <c r="L146" i="6"/>
  <c r="L147" i="6"/>
  <c r="L148" i="6"/>
  <c r="L149" i="6"/>
  <c r="L150" i="6"/>
  <c r="L151" i="6"/>
  <c r="L152" i="6"/>
  <c r="L153" i="6"/>
  <c r="L154" i="6"/>
  <c r="L155" i="6"/>
  <c r="L156" i="6"/>
  <c r="L157" i="6"/>
  <c r="L158" i="6"/>
  <c r="L159" i="6"/>
  <c r="L160" i="6"/>
  <c r="L161" i="6"/>
  <c r="L162" i="6"/>
  <c r="L163" i="6"/>
  <c r="L164" i="6"/>
  <c r="L165" i="6"/>
  <c r="L166" i="6"/>
  <c r="L167" i="6"/>
  <c r="L168" i="6"/>
  <c r="L169" i="6"/>
  <c r="L170" i="6"/>
  <c r="L171" i="6"/>
  <c r="L172" i="6"/>
  <c r="L173" i="6"/>
  <c r="L174" i="6"/>
  <c r="L175" i="6"/>
  <c r="L176" i="6"/>
  <c r="L177" i="6"/>
  <c r="L178" i="6"/>
  <c r="L179" i="6"/>
  <c r="L180" i="6"/>
  <c r="L181" i="6"/>
  <c r="L182" i="6"/>
  <c r="L183" i="6"/>
  <c r="L184" i="6"/>
  <c r="L185" i="6"/>
  <c r="L186" i="6"/>
  <c r="L187" i="6"/>
  <c r="L188" i="6"/>
  <c r="L189" i="6"/>
  <c r="L190" i="6"/>
  <c r="L191" i="6"/>
  <c r="L192" i="6"/>
  <c r="L193" i="6"/>
  <c r="L194" i="6"/>
  <c r="L195" i="6"/>
  <c r="L196" i="6"/>
  <c r="L197" i="6"/>
  <c r="L198" i="6"/>
  <c r="L199" i="6"/>
  <c r="L200" i="6"/>
  <c r="L201" i="6"/>
  <c r="L202" i="6"/>
  <c r="L203" i="6"/>
  <c r="L204" i="6"/>
  <c r="L205" i="6"/>
  <c r="L206" i="6"/>
  <c r="L207" i="6"/>
  <c r="L208" i="6"/>
  <c r="L209" i="6"/>
  <c r="L210" i="6"/>
  <c r="L211" i="6"/>
  <c r="L212" i="6"/>
  <c r="L213" i="6"/>
  <c r="L214" i="6"/>
  <c r="L215" i="6"/>
  <c r="L216" i="6"/>
  <c r="L217" i="6"/>
  <c r="L218" i="6"/>
  <c r="L219" i="6"/>
  <c r="L220" i="6"/>
  <c r="L221" i="6"/>
  <c r="L222" i="6"/>
  <c r="L223" i="6"/>
  <c r="L224" i="6"/>
  <c r="L225" i="6"/>
  <c r="L226" i="6"/>
  <c r="L227" i="6"/>
  <c r="L228" i="6"/>
  <c r="L229" i="6"/>
  <c r="L230" i="6"/>
  <c r="L231" i="6"/>
  <c r="L232" i="6"/>
  <c r="L233" i="6"/>
  <c r="L234" i="6"/>
  <c r="L235" i="6"/>
  <c r="L236" i="6"/>
  <c r="L237" i="6"/>
  <c r="L238" i="6"/>
  <c r="L239" i="6"/>
  <c r="L240" i="6"/>
  <c r="L241" i="6"/>
  <c r="L242" i="6"/>
  <c r="L243" i="6"/>
  <c r="L244" i="6"/>
  <c r="L245" i="6"/>
  <c r="L246" i="6"/>
  <c r="L247" i="6"/>
  <c r="L248" i="6"/>
  <c r="L249" i="6"/>
  <c r="L250" i="6"/>
  <c r="L251" i="6"/>
  <c r="L252" i="6"/>
  <c r="L253" i="6"/>
  <c r="L254" i="6"/>
  <c r="L255" i="6"/>
  <c r="L256" i="6"/>
  <c r="L257" i="6"/>
  <c r="L258" i="6"/>
  <c r="L259" i="6"/>
  <c r="L260" i="6"/>
  <c r="L261" i="6"/>
  <c r="L262" i="6"/>
  <c r="L263" i="6"/>
  <c r="L264" i="6"/>
  <c r="L265" i="6"/>
  <c r="L266" i="6"/>
  <c r="L267" i="6"/>
  <c r="L268" i="6"/>
  <c r="L269" i="6"/>
  <c r="L270" i="6"/>
  <c r="L271" i="6"/>
  <c r="L272" i="6"/>
  <c r="L273" i="6"/>
  <c r="L274" i="6"/>
  <c r="L275" i="6"/>
  <c r="L276" i="6"/>
  <c r="L277" i="6"/>
  <c r="L278" i="6"/>
  <c r="L279" i="6"/>
  <c r="L280" i="6"/>
  <c r="L281" i="6"/>
  <c r="L282" i="6"/>
  <c r="L283" i="6"/>
  <c r="L284" i="6"/>
  <c r="L285" i="6"/>
  <c r="L286" i="6"/>
  <c r="L287" i="6"/>
  <c r="L288" i="6"/>
  <c r="L289" i="6"/>
  <c r="L290" i="6"/>
  <c r="L291" i="6"/>
  <c r="L292" i="6"/>
  <c r="L293" i="6"/>
  <c r="L294" i="6"/>
  <c r="L295" i="6"/>
  <c r="L296" i="6"/>
  <c r="L297" i="6"/>
  <c r="L298" i="6"/>
  <c r="L299" i="6"/>
  <c r="L300" i="6"/>
  <c r="L301" i="6"/>
  <c r="L302" i="6"/>
  <c r="L303" i="6"/>
  <c r="L304" i="6"/>
  <c r="L305" i="6"/>
  <c r="L306" i="6"/>
  <c r="L307" i="6"/>
  <c r="L308" i="6"/>
  <c r="L309" i="6"/>
  <c r="L310" i="6"/>
  <c r="L311" i="6"/>
  <c r="L312" i="6"/>
  <c r="L313" i="6"/>
  <c r="L314" i="6"/>
  <c r="L315" i="6"/>
  <c r="L316" i="6"/>
  <c r="L317" i="6"/>
  <c r="L318" i="6"/>
  <c r="L319" i="6"/>
  <c r="L320" i="6"/>
  <c r="L321" i="6"/>
  <c r="L322" i="6"/>
  <c r="L323" i="6"/>
  <c r="L324" i="6"/>
  <c r="L325" i="6"/>
  <c r="L326" i="6"/>
  <c r="L327" i="6"/>
  <c r="L328" i="6"/>
  <c r="L329" i="6"/>
  <c r="L330" i="6"/>
  <c r="L331" i="6" l="1"/>
  <c r="J331" i="6" s="1"/>
  <c r="C9" i="7" s="1"/>
  <c r="F3" i="8"/>
  <c r="F4" i="8"/>
  <c r="F5" i="8"/>
  <c r="F6" i="8"/>
  <c r="F7" i="8"/>
  <c r="F8" i="8"/>
  <c r="F9" i="8"/>
  <c r="F10" i="8"/>
  <c r="F11" i="8"/>
  <c r="F12" i="8"/>
  <c r="F13" i="8"/>
  <c r="F14" i="8"/>
  <c r="F15" i="8"/>
  <c r="F16" i="8"/>
  <c r="F17" i="8"/>
  <c r="F18" i="8"/>
  <c r="F19" i="8"/>
  <c r="F20" i="8"/>
  <c r="F21" i="8"/>
  <c r="F22" i="8"/>
  <c r="F23" i="8"/>
  <c r="F24" i="8"/>
  <c r="F25" i="8"/>
  <c r="F26" i="8"/>
  <c r="F27" i="8"/>
  <c r="F28" i="8"/>
  <c r="F29" i="8"/>
  <c r="F30" i="8"/>
  <c r="F31" i="8"/>
  <c r="F32" i="8"/>
  <c r="F33" i="8"/>
  <c r="F34" i="8"/>
  <c r="F35" i="8"/>
  <c r="F36" i="8"/>
  <c r="F37" i="8"/>
  <c r="F38" i="8"/>
  <c r="F39" i="8"/>
  <c r="F40" i="8"/>
  <c r="F41" i="8"/>
  <c r="F42" i="8"/>
  <c r="F43" i="8"/>
  <c r="F44" i="8"/>
  <c r="F45" i="8"/>
  <c r="F46" i="8"/>
  <c r="F47" i="8"/>
  <c r="F2" i="8"/>
  <c r="B7" i="7"/>
  <c r="C4" i="7"/>
  <c r="C7" i="7" l="1"/>
  <c r="C8" i="7"/>
</calcChain>
</file>

<file path=xl/sharedStrings.xml><?xml version="1.0" encoding="utf-8"?>
<sst xmlns="http://schemas.openxmlformats.org/spreadsheetml/2006/main" count="1995" uniqueCount="779">
  <si>
    <t>位置</t>
  </si>
  <si>
    <t>检查项目</t>
  </si>
  <si>
    <t>新检查标号</t>
  </si>
  <si>
    <t>新检查标准</t>
  </si>
  <si>
    <t>A的替代代码-数据分析使用</t>
  </si>
  <si>
    <t>A的替代模块</t>
  </si>
  <si>
    <t>必备项（整体为0；局部为1）</t>
  </si>
  <si>
    <t>资料验收</t>
  </si>
  <si>
    <t>关键材料品质</t>
  </si>
  <si>
    <t>设计</t>
    <phoneticPr fontId="2" type="noConversion"/>
  </si>
  <si>
    <t>客房排房</t>
  </si>
  <si>
    <t>排房基本符合图纸设计。</t>
  </si>
  <si>
    <t>破拆</t>
  </si>
  <si>
    <t>地砖</t>
  </si>
  <si>
    <t>破拆验收</t>
  </si>
  <si>
    <t>吊顶</t>
  </si>
  <si>
    <t>施工安全</t>
  </si>
  <si>
    <t>屋面</t>
  </si>
  <si>
    <t>防雷</t>
  </si>
  <si>
    <t>钢结构</t>
  </si>
  <si>
    <t>焊接严格按规范操作，必须满焊处不得漏焊，焊缝平整无裂纹无毛刺。</t>
  </si>
  <si>
    <t>表面除锈及涂刷防锈与防火涂料，整体无缺陷。</t>
  </si>
  <si>
    <t>给排水</t>
  </si>
  <si>
    <t>管道出屋面，管道根部需做好防水补强。</t>
  </si>
  <si>
    <t>北方室外排水、排污管需做保温（按设计要求），北方室外雨水管需使用镀锌铁皮材质。</t>
  </si>
  <si>
    <t>混凝土加建及钢结构基础</t>
  </si>
  <si>
    <t>外观质量不得有严重缺陷（露筋，裂缝，孔洞，疏松等现象）。</t>
  </si>
  <si>
    <t>钢构件需100%涂刷防火防锈漆。</t>
  </si>
  <si>
    <t>须预留排水沟或积水坑。</t>
  </si>
  <si>
    <t>简易房搭建</t>
  </si>
  <si>
    <t>材料强度等级须符合设计要求，基础须牢固并符合屋面承载要求。</t>
  </si>
  <si>
    <t>电梯井道</t>
  </si>
  <si>
    <t>改造或新建</t>
  </si>
  <si>
    <t>钢质井道必须涂刷防火防锈漆。</t>
  </si>
  <si>
    <t>走廊、客房及公区</t>
  </si>
  <si>
    <t>采暖</t>
  </si>
  <si>
    <t>散热器：管道安装规范,支架合理间距（≤1600mm),暖气片安装平整、牢固，采暖符合设计要求，无漏水现象。</t>
  </si>
  <si>
    <t>选择1</t>
  </si>
  <si>
    <t>散热器TD地暖</t>
  </si>
  <si>
    <t>管道穿楼板处需安装套管；</t>
  </si>
  <si>
    <t>放气阀及泄水阀安装位置合理，便于检修。</t>
  </si>
  <si>
    <t>地暖：按设计规范施工，无渗漏。</t>
  </si>
  <si>
    <t>选择2</t>
  </si>
  <si>
    <t>加热管内无污垢杂质，塑料类管道无油漆、沥青等化学溶剂污染，同一管路保持水平。</t>
  </si>
  <si>
    <t>绝热层铺设平整，搭接严密无破损。</t>
  </si>
  <si>
    <t>加热盘管每支路地板以下无连接，与内外墙、柱及过门等垂直部件交接处敷设不间断伸缩缝，宽度不小于20mm，并设置柔性套管。</t>
  </si>
  <si>
    <t>找平层平整、无破坏。</t>
  </si>
  <si>
    <t>成套门预留门洞</t>
  </si>
  <si>
    <t>门套木基层不允许落地（距门槛石5CM左右）。</t>
  </si>
  <si>
    <t>窗</t>
  </si>
  <si>
    <t>窗尺寸符合设计要求，玻璃窗按照设计及审批施工，极寒区域三玻两中空。</t>
  </si>
  <si>
    <t>新老窗户需按规范做外窗台，外窗台需伸到窗框下口内。</t>
  </si>
  <si>
    <t>窗扇必需在窗框粉刷完毕后方可安装。</t>
  </si>
  <si>
    <t>电线</t>
  </si>
  <si>
    <t>管内穿线不超过线管截面40%，强弱电线严禁穿越同一暗盒，不得借用零线和接地线，插座线不得串接。</t>
  </si>
  <si>
    <t>线盒（底盒）位置准确，相邻房间需错位安装。</t>
  </si>
  <si>
    <t>严禁电线在线管内接头，底盒内电线接头需上锡并使用压线帽或线排，所有线路均须做接地保护。</t>
  </si>
  <si>
    <t>线管连接暗盒及配电箱，必须用锁扣固定</t>
  </si>
  <si>
    <t>螺丝与板边距离不应小于15mm，螺丝间距以150-170mm为宜，均匀布置，并与板面垂直，螺丝钉头嵌入石膏板深度以0.5-1mm为宜，不可损坏石膏板纸面，钉帽需涂防锈漆，并用石膏腻子抹平。</t>
    <phoneticPr fontId="2" type="noConversion"/>
  </si>
  <si>
    <t>吊顶内木制作需涂刷防火涂料。</t>
  </si>
  <si>
    <t>吊筋、吊件</t>
  </si>
  <si>
    <t>角铁支架设置合理、牢固。</t>
  </si>
  <si>
    <t>角铁需刷防锈漆。</t>
  </si>
  <si>
    <t>吊筋高度超过1.2米的必须加反支撑。</t>
  </si>
  <si>
    <t>分布敷设</t>
  </si>
  <si>
    <t>规定合理布位，水管左热右冷。</t>
  </si>
  <si>
    <t>吊筋间距、冷热水管间距符合设计要求，并做保温处理（按设计标准）。</t>
  </si>
  <si>
    <t>成品保温材料使用粘结剂无漏包或露管现象。</t>
  </si>
  <si>
    <t>水管保温材料厚度不得低于30mm，北方地区50mm。</t>
  </si>
  <si>
    <t>接口粘接牢固无渗漏，排管水平坡度不小于4‰。</t>
  </si>
  <si>
    <t>横管直线段清扫口间隔不得大于10M。</t>
  </si>
  <si>
    <t>如果有穿越客房及公共区域隔墙、楼板的，管井墙面及客房墙体给排水全做套管，套管不能与龙骨搭接，套管出墙面2cm。管井内的立管排水及通风立管不做套管、其它给水管道须做套管；穿地面用钢套管，穿墙用PVC套管。套管与管道的缝隙使用防水砂浆和油麻填塞密实、无缝隙。</t>
    <phoneticPr fontId="2" type="noConversion"/>
  </si>
  <si>
    <t>采用专用管卡或吊杆与墙顶固定牢固（排水总管立管须做层箍）。</t>
  </si>
  <si>
    <t>隔墙</t>
  </si>
  <si>
    <t>轻钢龙骨隔墙TD水泥砖墙</t>
  </si>
  <si>
    <t>新旧墙体间需预埋拉结筋或马牙槎砌筑，交接处需凿毛处理。</t>
  </si>
  <si>
    <t>水泥砖墙TD轻钢龙骨隔墙</t>
  </si>
  <si>
    <t>台盆安装处需事先安装预埋件。</t>
  </si>
  <si>
    <t>验收时，轻钢龙骨封板完成度不得高于分项总量的80%。</t>
  </si>
  <si>
    <t>墙体厚度（房间、走廊隔墙≥200mm及卫生间隔墙≥150mm）。</t>
    <phoneticPr fontId="2" type="noConversion"/>
  </si>
  <si>
    <t>客房隔墙地垄高度要求不小于+0.10m；所有地垄标高要求误差不得大于5mm。（标高基准点为客房内地板完成面）；另地垄用定位胀栓或植筋间距300固定，细石混凝土浇筑。地垄轴线水平位置偏差不得大于3mm；地垄高度不的低于75mm，地垄宽度与隔墙宽度相同，</t>
    <phoneticPr fontId="2" type="noConversion"/>
  </si>
  <si>
    <t>填充材料需干燥、填充需要密实均匀，使用保温钉固定无下坠。</t>
  </si>
  <si>
    <t>石膏板间的接缝需控制在3MM左右。</t>
  </si>
  <si>
    <t>需使用防裂网布覆盖（包括线管埋墙后的填缝处）。</t>
  </si>
  <si>
    <t>隔墙石膏板材质符合标准要求（12mm）。</t>
  </si>
  <si>
    <t>卫生间必须要用水泥硅酸钙板。</t>
  </si>
  <si>
    <t>水泥硅钙板满铺钢丝网片砂浆抹灰至顶。</t>
  </si>
  <si>
    <t>给水</t>
  </si>
  <si>
    <t>系统管路符合设计要求、走向合理，固定牢固。</t>
  </si>
  <si>
    <t>管件管材</t>
  </si>
  <si>
    <t>污废水管道符合设计要求或改造方案，主立管采用中空螺旋消音管；支管需用隔音材料包裹。</t>
  </si>
  <si>
    <t>结构及加固</t>
  </si>
  <si>
    <t>混凝土结构外观质量不得有严重缺陷（露筋，裂缝，孔洞，疏松等现象）</t>
  </si>
  <si>
    <t>粘钢及碳纤维加固钢板粘贴表面须进行除锈及粗糙处理。</t>
  </si>
  <si>
    <t>废弃孔洞及露筋处需吊模处理。</t>
  </si>
  <si>
    <t>开关插座及照明</t>
  </si>
  <si>
    <t>按规定合理布位，位置正确，接线正确。</t>
    <phoneticPr fontId="2" type="noConversion"/>
  </si>
  <si>
    <t>按规定合理布位，灯头线必须加套金属软管。</t>
  </si>
  <si>
    <t>空调 水管道安装</t>
  </si>
  <si>
    <t>空调冷凝水</t>
  </si>
  <si>
    <t>保温必须到位，空调管道在做保温层前必须满涂胶水，严禁漏涂，不允许出现冷凝水滴漏。</t>
  </si>
  <si>
    <t>冷凝水管的水平管应坡向排水口，坡度应大于或等于8‰。</t>
  </si>
  <si>
    <t>进行通水及存水试验，没有渗漏现象。（施工方提供）</t>
  </si>
  <si>
    <t>空调室内机吊装</t>
  </si>
  <si>
    <t>室内机不得触碰吊顶龙骨、管线等。</t>
  </si>
  <si>
    <t>空调回风与吊顶处设回风箱，管道连接严密。回风管没有漏洞。客房户箱处需做成品检查口，</t>
    <phoneticPr fontId="2" type="noConversion"/>
  </si>
  <si>
    <t>冷凝水管保温要规范，进出口有软连接。</t>
  </si>
  <si>
    <t>空调系统线路</t>
  </si>
  <si>
    <t>线槽横平竖直。</t>
  </si>
  <si>
    <t>排水管</t>
  </si>
  <si>
    <t>管材固定使用PVC或钢制镀锌专用管卡或吊杆与墙顶固定牢固。</t>
  </si>
  <si>
    <t>强弱线管</t>
  </si>
  <si>
    <t>材质规格符合国家标准（PVC或镀锌管）支架要牢固；走线要规范；25管径国标PVC管；管线固定需间距合理。</t>
    <phoneticPr fontId="2" type="noConversion"/>
  </si>
  <si>
    <t>弱电项目必须单独穿管，管内穿线不超过线管截面40%，位置安装牢固正确，材质为公司指定品牌规格。</t>
    <phoneticPr fontId="2" type="noConversion"/>
  </si>
  <si>
    <t>墙体开洞</t>
  </si>
  <si>
    <t>承重墙（≥240MM厚度）不得随意破坏。</t>
  </si>
  <si>
    <t>单墙或隔墙如上部未拆除至梁板的，须安装钢质或水泥过梁确保安全。</t>
  </si>
  <si>
    <t>一般情况下，抗震剪力墙严禁拆除或破坏（严格按图纸施工）。</t>
  </si>
  <si>
    <t>桥架</t>
  </si>
  <si>
    <t>弱电线</t>
  </si>
  <si>
    <t>电话线需使用标准四芯线。</t>
  </si>
  <si>
    <t>网线超六类线。</t>
  </si>
  <si>
    <t>实测实量</t>
  </si>
  <si>
    <t>电视机一侧墙面：用靠尺、楔形塞尺检查，平整度&lt;3mm</t>
  </si>
  <si>
    <t>床背板一侧墙面：用靠尺、楔形塞尺检查，平整度&lt;3mm</t>
  </si>
  <si>
    <t>窗户一侧墙面：用靠尺、楔形塞尺检查，平整度&lt;3mm</t>
  </si>
  <si>
    <t>卫生间一侧墙面：用靠尺、楔形塞尺检查，平整度&lt;3mm</t>
  </si>
  <si>
    <t>小走道墙面：用靠尺、楔形塞尺检查，平整度&lt;3mm</t>
  </si>
  <si>
    <t>电视机一侧墙面：用靠尺检查，垂直度&lt;3mm</t>
  </si>
  <si>
    <t>床背板一侧墙面：用靠尺检查，垂直度&lt;3mm</t>
  </si>
  <si>
    <t>窗户一侧墙面：用靠尺检查，垂直度&lt;3mm</t>
  </si>
  <si>
    <t>卫生间一侧墙面：用靠尺检查，垂直度&lt;3mm</t>
  </si>
  <si>
    <t>小走道墙面：用靠尺检查，垂直度&lt;3mm</t>
  </si>
  <si>
    <t>小走道阳角：用角尺检查，误差&lt;3mm</t>
  </si>
  <si>
    <t>床头柜处阴角：用角尺检查，误差&lt;3mm</t>
  </si>
  <si>
    <t>通气管</t>
  </si>
  <si>
    <t>采用UPVC材质，排气管道独立,布置合理，总管管径不小于110mm。</t>
  </si>
  <si>
    <t>侧排管路坡度符合要求，防止雨水倒流。增加轴流风机，增加防虫网</t>
    <phoneticPr fontId="2" type="noConversion"/>
  </si>
  <si>
    <t>同层排水</t>
  </si>
  <si>
    <t>同层排水的楼层必须单独排水、单独透气，管沟必须做好防水，合理设置引流口，管沟需用水泥盖板，严禁使用建筑垃圾回填；24小时盛水实验不渗漏。</t>
  </si>
  <si>
    <t>消防</t>
  </si>
  <si>
    <t>喷淋按消防标准施工，走廊要在一条直线上，出板高度一致。</t>
  </si>
  <si>
    <t>末端放水单独布钢管排至室外雨水井，严禁放在客房卫生间内。</t>
  </si>
  <si>
    <t>按消防标准施工，栓口正向朝外或使用可旋转式。</t>
  </si>
  <si>
    <t>新风系统</t>
  </si>
  <si>
    <t>新风系统要按照新风施工规范安装，软连接要加卡箍。</t>
  </si>
  <si>
    <t>新风机电源独立控制。</t>
  </si>
  <si>
    <t>综合布线</t>
  </si>
  <si>
    <t>入室配电箱位置、分路符合规范，线管走向合理，吊筋间距合理。</t>
  </si>
  <si>
    <t>开槽深度（管径1.5倍）。</t>
  </si>
  <si>
    <t>电管在上，水管在下，同一平面间距大于150mm。</t>
  </si>
  <si>
    <t>埋墙与架空线管需使用管卡或吊杆固定牢固（不得与消防或给排水等混用同一吊杆）。</t>
  </si>
  <si>
    <t>空心砖墙不得横向开槽。</t>
  </si>
  <si>
    <t>桥架与电线管不得用软管连接。</t>
  </si>
  <si>
    <t>淋浴区：无空鼓</t>
  </si>
  <si>
    <t>干区：无空鼓</t>
  </si>
  <si>
    <t>防水</t>
  </si>
  <si>
    <t>卫生间地垄施工高度要求+0.05m、淋浴隔断下方过门石处地垄高度要求高于淋浴间地面最高点1cm、卫生间门下方地垄高度要求为+0.01m；浴缸周围地垄标高要求不低于+0.05m；所有地垄标高要求误差不得大于5mm。（标高基准点为客房内地板完成面）；另地垄用定位胀栓间距300固定，细石混凝土浇筑。地垄轴线水平位置偏差不得大于3mm；地垄高度不的低于75mm，地垄宽度与隔墙宽度相同（再次期间要对地垄校尺进行仔细，以便出现卫生间隔墙斜，地垄低导致淋浴间侧漏）</t>
    <phoneticPr fontId="2" type="noConversion"/>
  </si>
  <si>
    <t>大理石挡水坎需开槽，两边需倒边。</t>
  </si>
  <si>
    <t>挡水坎必须与墙体及地面基层连接（严禁墙地砖铺贴完毕后再安装）。</t>
  </si>
  <si>
    <t>卫生间水管出墙处墙与瓷砖缝隙需填堵密实。</t>
  </si>
  <si>
    <t>排风</t>
  </si>
  <si>
    <t>排水</t>
  </si>
  <si>
    <t>淋浴间地漏使用75管径。</t>
  </si>
  <si>
    <t>卫生间下水管及地漏口需临时封堵。</t>
    <phoneticPr fontId="2" type="noConversion"/>
  </si>
  <si>
    <t>按标准合理布位，排水畅通，有存水弯。</t>
  </si>
  <si>
    <t>做通水通球试验（施工方提供验收资料）。</t>
  </si>
  <si>
    <t>墙砖</t>
  </si>
  <si>
    <t>验收时，该项完成度在该分项总量的50~80%</t>
  </si>
  <si>
    <t>地砖铺贴前墙砖最底层一排预留至最后完成以便收口美观.</t>
  </si>
  <si>
    <t>基层面（砖墙、水泥板墙）处理符合标准要求。</t>
  </si>
  <si>
    <t>楼层强弱电间</t>
  </si>
  <si>
    <t>强弱电间吊顶内不得有给排水管道通过。</t>
  </si>
  <si>
    <t>强电线缆需放射状布线。</t>
    <phoneticPr fontId="2" type="noConversion"/>
  </si>
  <si>
    <t>配电箱及配电柜内必须安装浪涌保护。</t>
    <phoneticPr fontId="2" type="noConversion"/>
  </si>
  <si>
    <t>后厨</t>
  </si>
  <si>
    <t>厨房需做管沟排水。管沟防水符合要求。</t>
  </si>
  <si>
    <t>按图纸要求施工（分I类II类III类防雷标准），做防锈处理。避雷带规格4*40mm或镀锌圆钢D12，避雷带扁铁搭接不小于120mm满焊，避雷带支架高度不低于150mm，避雷带拐弯采用弧角R=50mm。电焊接口宽度必须大于扁铁宽度6倍以上，焊口处要做防锈处理。避雷设备齐全（避雷针、避雷带、引下线。</t>
    <phoneticPr fontId="2" type="noConversion"/>
  </si>
  <si>
    <t>保温层不小于30mm厚度，反射膜为夹筋铝箔。地暖保护层至完成面不超过60mm。</t>
    <phoneticPr fontId="2" type="noConversion"/>
  </si>
  <si>
    <t>分水器位置合理。须有压力表及温度表。</t>
    <phoneticPr fontId="2" type="noConversion"/>
  </si>
  <si>
    <t>地面大理石门槛石安装正确，禁止拼接。门槛处是否安装隔音条。两端缝隙封堵密实。</t>
    <phoneticPr fontId="2" type="noConversion"/>
  </si>
  <si>
    <t>窗框与墙体连接牢固，四周水泥砂浆必须粉刷密实，不得使用发泡剂，并做好防水措施。外窗框打密封胶，外窗台口散水高度、坡度符合规范要求（外窗台要低于内窗台，以免雨水倒流）</t>
    <phoneticPr fontId="2" type="noConversion"/>
  </si>
  <si>
    <t>废弃的旧管道和线盒拆除干净并封堵。</t>
    <phoneticPr fontId="2" type="noConversion"/>
  </si>
  <si>
    <t>石膏板间的接缝需控制在3MM左右。纸面石膏板板与板之间安装时预留的缝隙用拉法基专用腻子填平后，必须用进口专用封胶带封闭，</t>
    <phoneticPr fontId="2" type="noConversion"/>
  </si>
  <si>
    <t>吊筋规格、间距符合标准，水、电、消防管道、吊顶龙骨等吊筋不得共用。电线穿线管须沿结构楼板或结构梁敷设并要求排列整齐美观；直径在DN20及以下时，管卡间距为1.5m；直径在DN20－DN40时，管卡间距为2m。</t>
    <phoneticPr fontId="2" type="noConversion"/>
  </si>
  <si>
    <t>给排水、消防主管道需使用U型卡与支架固定。加U型卡位置必须用胶垫垫底</t>
    <phoneticPr fontId="2" type="noConversion"/>
  </si>
  <si>
    <t>隔墙上穿管孔洞等缝隙封堵严实，不得使用发泡剂。线管禁止在两客房之间墙体开槽布管</t>
    <phoneticPr fontId="2" type="noConversion"/>
  </si>
  <si>
    <t>台盆安装处需事先安装预埋件。钢制预埋件须刷防锈漆</t>
    <phoneticPr fontId="2" type="noConversion"/>
  </si>
  <si>
    <t>安装家具背板处需预制固定件。挂件预埋大芯板须刷防火涂料。沿顶龙骨须在顶楼板或横梁上固定</t>
    <phoneticPr fontId="2" type="noConversion"/>
  </si>
  <si>
    <t>卫生间、淋浴间吊顶必须使用防水石膏板批嵌防水腻子及防水涂料。</t>
    <phoneticPr fontId="2" type="noConversion"/>
  </si>
  <si>
    <t>钢边梁加固施工必须符合设计标准要求；必须先加固后开洞。边梁端部应切实入墙或锚固于混凝土结构（严禁在砖墙上打孔种锚拴）。边梁与板间涂刷结构胶。要求主材及辅材符合设计要求，并提供检测报告合格证；焊口密实无漏焊；按设计要求进行钢结构的防火涂料、防锈漆处理；化学锚栓需要提供检测报告、合格证及合格的拉拔实验</t>
    <phoneticPr fontId="2" type="noConversion"/>
  </si>
  <si>
    <t>粘钢及碳纤维加固现浇板及预制板粘贴面须刷尽表面浮渣，结构胶须均匀满刷。提供加固主材及辅材的检测报告、合格证；加固部位打磨要求见到原结构基层，加固基层必须清理干净，除尘除油；碳纤维布的克数、幅宽、长度及间距要符合图纸要求；要求用胶饱满、无空鼓；</t>
    <phoneticPr fontId="2" type="noConversion"/>
  </si>
  <si>
    <t>水管道与水泵、空调机组、风机盘管的连接必须采用弹性接管或软接管（金属或非金属软管），与其连接的管道应设置独立支架，连接应牢固、不得强行对口连接，不得有强扭或瘪管现象。冷媒管道按照图纸要求翻弯，管卡间距为1.5m并使用防腐木托；保温采用5cm的橡塑保温管，无漏包现象。空调水管路需软水处理。</t>
    <phoneticPr fontId="2" type="noConversion"/>
  </si>
  <si>
    <t>吊装连接部位加有弹簧减震。</t>
    <phoneticPr fontId="2" type="noConversion"/>
  </si>
  <si>
    <t>走廊顶部主线缆，必须走桥架，不允许用线管代替，强弱电桥架必须单独铺设，间距300mm固定。做转角后徐增加支撑或吊装。</t>
    <phoneticPr fontId="2" type="noConversion"/>
  </si>
  <si>
    <t>喷淋管道施工规范，喷头位置合理(支架防锈处理）。客房喷淋头横支管长大于0.6m需加支架固定</t>
    <phoneticPr fontId="2" type="noConversion"/>
  </si>
  <si>
    <t>应急照明疏散指示灯及吸尘器插座设置。消防线管需JDG管，刷防火漆</t>
    <phoneticPr fontId="2" type="noConversion"/>
  </si>
  <si>
    <t>使用镀锌铁皮风管需外包保温棉（管径流量符合设计要求）。镀锌铁皮风管口与风管口之间须增加密封条。</t>
    <phoneticPr fontId="2" type="noConversion"/>
  </si>
  <si>
    <t>基层保护面处理到位（泛水坡度、空鼓度、开裂现象）。</t>
  </si>
  <si>
    <t>污废水管道如合流，需设置存水弯，包括但不限于卫生间水管道、面盆下水等，存水弯弯曲高度不低于50mm</t>
    <phoneticPr fontId="2" type="noConversion"/>
  </si>
  <si>
    <t>排气扇软管与主管连接采用DN75管径转接头并卡箍连接。相邻房间公用通风立管，立管连接处设置两个三通错开接入，并在两侧水平管道均加装隔音箱，以防止两个房间噪音互通。一定是将气体排出直连物业外部管道，不得排入走廊、内部封闭空间等。</t>
    <phoneticPr fontId="2" type="noConversion"/>
  </si>
  <si>
    <t>客房卫生间验收时，原则上不允许封板。如轻钢龙骨封板完成度高于分项总量的80%则项目经理需提前配合现场进行破拆验收准备：客房卫生间每楼层3间：顶棚若无检修口，在靠管道井400mm处开孔一个，开孔尺寸不小于400*400mm方孔。不符合该原则，或不拆除，则按照不合格处理。</t>
  </si>
  <si>
    <t>1、钢质井道:必须与构造柱或梁牢固拉结，严禁直接锚接于砖墙上，结构及基础符合要求。混凝土井道：井壁不能采用砖墙承重，须有结构柱及圈梁，结构及基础符合要求。2、新建电梯井道上部做隔音层，设800*800进出口；3、电梯机房地面需做50厚减震垫板。</t>
  </si>
  <si>
    <t>采用国标铜芯线，进客房配电箱线径4mm²，分线均为2.5mm²。线径不得低于国标的95%。接地线不得小于1.5mm²。</t>
  </si>
  <si>
    <t>1、新建墙体需有混凝土地梁，地梁施工符合要求。2、客房与井道间预留10mm空隙，新建200mm厚轻质砖隔墙，隔墙外做75厚轻钢龙骨隔音棉（80K）+双层10mm厚石膏板。3、客房与厨房间预留10mm空隙，新建200mm厚轻质砖隔墙，隔墙外做75厚轻钢龙骨隔音棉（80K）+双层10mm厚石膏板；3、客房与井道间预留10mm空隙，新建200mm厚轻质砖隔墙，隔墙外做75厚轻钢龙骨隔音棉（80K）+双层10mm厚石膏板。</t>
  </si>
  <si>
    <t>新建轻质砖墙体：1、150mm厚轻质砖砌筑，两面25mm厚找平粉刷，两面再做50mm厚轻钢龙骨隔音棉（80K），加双层10mm厚石膏板，完成面350mm厚。保留原有墙体：1、原轻质隔墙＜120mm增加隔音层，双面增加75厚轻钢龙骨隔音棉（80K）+双层10mm厚石膏板；2、原轻质隔墙130mm——180mm增加隔音层，双面增加50厚轻钢龙骨隔音棉（80K）+双层10mm厚石膏板；3、原轻质隔墙180mm——240mm增加隔音层，单面增加75厚轻钢龙骨隔音棉（80K）+双层10mm厚石膏板</t>
  </si>
  <si>
    <t>PPR热熔管(常用管径75＃至25＃)需符合质量要求。生活用水需用冷（PE)、热(PE-RT)衬塑管路，进行丝扣连接</t>
  </si>
  <si>
    <t>连接处烫接平直密实、试压无渗漏。</t>
  </si>
  <si>
    <t>管道吊装牢固，位置正确、平直，无明显偏差。冷冻水管设吊架或者托架，吊架、托架用膨胀螺栓固定在牢固的附着物上，冷冻水管道与支、吊架之间，应有绝热衬垫。水管支吊架外表面防锈漆处理。水管安装前必须清除管道及设备内部的污垢和杂物。安装中断或安装完毕后，在各敞口处应设临时封闭，以免管道堵塞。</t>
  </si>
  <si>
    <t>冷凝水管道固定支、吊架的间距符合设计标准。</t>
  </si>
  <si>
    <t>软管连接部分的长度不宜大于150mm，软管连接应牢固，不得有瘪管和强扭现象；</t>
  </si>
  <si>
    <t>室内机吊装水平，吊筋固定位置合理。风盘安装位置准确并与装饰风口对应，不应偏离装饰风口区域外；出风管采用岩棉板外包铝箔制作；</t>
  </si>
  <si>
    <t>高度超过1200mm加支架加固。</t>
  </si>
  <si>
    <t>电源线与控制线应分别铺设，并标明分号线。空调面板处需做预埋盒</t>
  </si>
  <si>
    <t>防水材料符合标准要求。地面丙纶，防水基层面处理到位（墙面平整、无空鼓、无开裂）。墙面JS防水涂料，淋浴区墙面防水涂刷高度为1800MM，洗手间区域1200mm；玄关及马桶周围防水300mm。防水位置高度变化的，防水从高处向低处位置延展300mm，玄关处无洗手盆的不做防水。所有的管道根部、墙地交界的阴角及淋浴玻璃下方的地垄处均须加丙纶布增加强度；防水材料涂刷从地面延伸到墙，涂刷遍数(2遍)符合标准要求，完成后闭水24h，贴完砖后二次闭水实验时间为24h，无下漏、测漏、渗漏无渗漏现象。墙面防水面层须甩金刚砂，要求均匀、无脱落、无遗漏；</t>
  </si>
  <si>
    <t>康体中心</t>
    <phoneticPr fontId="2" type="noConversion"/>
  </si>
  <si>
    <t>采暖</t>
    <phoneticPr fontId="4" type="noConversion"/>
  </si>
  <si>
    <t>散热器：管道安装规范,支架合理间距（≤1600mm),暖气片安装平整、牢固，采暖符合设计要求，无漏水现象。</t>
    <phoneticPr fontId="4" type="noConversion"/>
  </si>
  <si>
    <t>管道穿楼板处需安装套管；</t>
    <phoneticPr fontId="4" type="noConversion"/>
  </si>
  <si>
    <t>放气阀及泄水阀安装位置合理，便于检修。</t>
    <phoneticPr fontId="4" type="noConversion"/>
  </si>
  <si>
    <t>地暖：按设计规范施工，无渗漏。</t>
    <phoneticPr fontId="4" type="noConversion"/>
  </si>
  <si>
    <t>加热管内无污垢杂质，塑料类管道无油漆、沥青等化学溶剂污染，同一管路保持水平。</t>
    <phoneticPr fontId="4" type="noConversion"/>
  </si>
  <si>
    <t>绝热层铺设平整，搭接严密无破损。</t>
    <phoneticPr fontId="4" type="noConversion"/>
  </si>
  <si>
    <t>保温层不小于20mm厚度，反射膜为夹筋铝箔。</t>
    <phoneticPr fontId="4" type="noConversion"/>
  </si>
  <si>
    <t>加热盘管每支路地板以下无连接，与内外墙、柱及过门等垂直部件交接处敷设不间断伸缩缝，宽度不小于20mm，并设置柔性套管。</t>
    <phoneticPr fontId="4" type="noConversion"/>
  </si>
  <si>
    <t>找平层平整、无破坏。</t>
    <phoneticPr fontId="4" type="noConversion"/>
  </si>
  <si>
    <t>分水器位置合理。</t>
    <phoneticPr fontId="4" type="noConversion"/>
  </si>
  <si>
    <t>窗</t>
    <phoneticPr fontId="2" type="noConversion"/>
  </si>
  <si>
    <t>窗尺寸符合设计要求，玻璃窗按照设计及审批施工，极寒区域三玻两中空。</t>
    <phoneticPr fontId="4" type="noConversion"/>
  </si>
  <si>
    <t>新老窗户需按规范做外窗台，外窗台需伸到窗框下口内。</t>
    <phoneticPr fontId="4" type="noConversion"/>
  </si>
  <si>
    <t>窗框与墙体连接牢固，四周水泥砂浆必须粉刷密实，不得使用发泡剂，并做好防水措施。</t>
    <phoneticPr fontId="4" type="noConversion"/>
  </si>
  <si>
    <t>窗扇必需在窗框粉刷完毕后方可安装。</t>
    <phoneticPr fontId="4" type="noConversion"/>
  </si>
  <si>
    <t>按要求增加单独吊筋。</t>
    <phoneticPr fontId="4" type="noConversion"/>
  </si>
  <si>
    <t>电线</t>
    <phoneticPr fontId="2" type="noConversion"/>
  </si>
  <si>
    <t>严禁电线在线管内接头，底盒内电线接头需上锡并使用压线帽或线排，所有线路均须做接地保护。</t>
    <phoneticPr fontId="4" type="noConversion"/>
  </si>
  <si>
    <t>线管连接暗盒及配电箱，必须用锁扣固定</t>
    <phoneticPr fontId="4" type="noConversion"/>
  </si>
  <si>
    <t>废弃的旧管道和线盒拆除干净。</t>
    <phoneticPr fontId="4" type="noConversion"/>
  </si>
  <si>
    <t>吊顶</t>
    <phoneticPr fontId="4" type="noConversion"/>
  </si>
  <si>
    <t>石膏板间的接缝需控制在3MM左右。使用防裂网布覆盖。石膏板短边拼缝应错开，长边与主龙骨平行安装，接缝应留5-8mm左右空隙（如后开V型槽必须保证开槽深度及螺丝与切割边的15mm间距）；吊顶应安装牢固，表面平整、无污染、折裂、缺棱、掉角、锤伤等缺陷。</t>
    <phoneticPr fontId="4" type="noConversion"/>
  </si>
  <si>
    <t xml:space="preserve">纸面石膏板安装时螺丝应陷入板面0.5-1mm，并做防锈处理，并保证纸面不破损 </t>
    <phoneticPr fontId="2" type="noConversion"/>
  </si>
  <si>
    <t>吊顶内木制作需涂刷防火涂料。</t>
    <phoneticPr fontId="4" type="noConversion"/>
  </si>
  <si>
    <t>角铁支架设置合理、牢固。</t>
    <phoneticPr fontId="4" type="noConversion"/>
  </si>
  <si>
    <t>角铁需刷防锈漆。吊筋件不得有锈蚀现象。</t>
    <phoneticPr fontId="4" type="noConversion"/>
  </si>
  <si>
    <t>给排水、消防主管道需使用U型卡与支架固定。</t>
    <phoneticPr fontId="4" type="noConversion"/>
  </si>
  <si>
    <t>分布敷设</t>
    <phoneticPr fontId="4" type="noConversion"/>
  </si>
  <si>
    <t>规定合理布位，水管左热右冷。</t>
    <phoneticPr fontId="4" type="noConversion"/>
  </si>
  <si>
    <t>吊筋间距、冷热水管间距符合设计要求，并做保温处理（按设计标准）。</t>
    <phoneticPr fontId="4" type="noConversion"/>
  </si>
  <si>
    <t>成品保温材料使用粘结剂无漏包或露管现象。</t>
    <phoneticPr fontId="4" type="noConversion"/>
  </si>
  <si>
    <t>水管保温材料厚度不得低于30mm，北方地区50mm。</t>
    <phoneticPr fontId="4" type="noConversion"/>
  </si>
  <si>
    <t>接口粘接牢固无渗漏，排管水平坡度不小于4‰。</t>
    <phoneticPr fontId="4" type="noConversion"/>
  </si>
  <si>
    <t>横管直线段清扫口间隔不得大于10M。</t>
    <phoneticPr fontId="4" type="noConversion"/>
  </si>
  <si>
    <t>采用专用管卡或吊杆与墙顶固定牢固（排水总管立管须做层箍）。</t>
    <phoneticPr fontId="4" type="noConversion"/>
  </si>
  <si>
    <t>管件管材</t>
    <phoneticPr fontId="2" type="noConversion"/>
  </si>
  <si>
    <t>结构及加固</t>
    <phoneticPr fontId="2" type="noConversion"/>
  </si>
  <si>
    <t>钢边梁加固施工必须符合设计标准要求；必须先加固后开洞。边梁端部应切实入墙或锚固于混凝土结构（严禁在砖墙上打孔种锚拴）。边梁与板间涂刷结构胶。</t>
    <phoneticPr fontId="4" type="noConversion"/>
  </si>
  <si>
    <t>混凝土结构外观质量不得有严重缺陷（露筋，裂缝，孔洞，疏松等现象）</t>
    <phoneticPr fontId="4" type="noConversion"/>
  </si>
  <si>
    <t>粘钢及碳纤维加固现浇板及预制板粘贴面须刷尽表面浮渣，结构胶须均匀满刷。</t>
    <phoneticPr fontId="4" type="noConversion"/>
  </si>
  <si>
    <t>粘钢及碳纤维加固钢板粘贴表面须进行除锈及粗糙处理。</t>
    <phoneticPr fontId="4" type="noConversion"/>
  </si>
  <si>
    <t>废弃孔洞及露筋处需吊模处理。</t>
    <phoneticPr fontId="4" type="noConversion"/>
  </si>
  <si>
    <t>开关插座及照明</t>
    <phoneticPr fontId="2" type="noConversion"/>
  </si>
  <si>
    <t>按规定合理布位，位置正确</t>
    <phoneticPr fontId="4" type="noConversion"/>
  </si>
  <si>
    <t>按规定合理布位，灯头线必须加套金属软管。</t>
    <phoneticPr fontId="4" type="noConversion"/>
  </si>
  <si>
    <t>空调 水管道安装</t>
    <phoneticPr fontId="4" type="noConversion"/>
  </si>
  <si>
    <t xml:space="preserve">管道吊装牢固，位置正确、平直，无明显偏差。 </t>
    <phoneticPr fontId="4" type="noConversion"/>
  </si>
  <si>
    <t xml:space="preserve">水管道与水泵、空调机组、风机盘管的连接必须采用弹性接管或软接管（金属或非金属软管），与其连接的管道应设置独立支架，连接应牢固、不得强行对口连接，不得有强扭或瘪管现象。 </t>
    <phoneticPr fontId="4" type="noConversion"/>
  </si>
  <si>
    <t>空调 VRV冷媒管道安装</t>
    <phoneticPr fontId="2" type="noConversion"/>
  </si>
  <si>
    <t>冷媒管保温材料选用阻燃橡塑保温棉，保温面厚度不得小于15mm，保温做好后需用包扎带包扎，接缝要挤紧、胶牢。</t>
    <phoneticPr fontId="2" type="noConversion"/>
  </si>
  <si>
    <t>空调冷凝水</t>
    <phoneticPr fontId="4" type="noConversion"/>
  </si>
  <si>
    <t>保温必须到位，空调管道在做保温层前必须满涂胶水，严禁漏涂，不允许出现冷凝水滴漏。</t>
    <phoneticPr fontId="4" type="noConversion"/>
  </si>
  <si>
    <t>冷凝水管的水平管应坡向排水口，坡度应大于或等于8‰。</t>
    <phoneticPr fontId="4" type="noConversion"/>
  </si>
  <si>
    <t>冷凝水管道固定支、吊架的间距符合设计标准 。</t>
    <phoneticPr fontId="4" type="noConversion"/>
  </si>
  <si>
    <t xml:space="preserve">软管连接部分的长度不宜大于150mm，软管连接应牢固，不得有瘪管和强扭现象； </t>
    <phoneticPr fontId="4" type="noConversion"/>
  </si>
  <si>
    <t>进行通水及存水试验，没有渗漏现象。（施工方提供）</t>
    <phoneticPr fontId="4" type="noConversion"/>
  </si>
  <si>
    <t>室内机不得触碰吊顶龙骨、管线等。</t>
    <phoneticPr fontId="4" type="noConversion"/>
  </si>
  <si>
    <t>强弱线管</t>
    <phoneticPr fontId="2" type="noConversion"/>
  </si>
  <si>
    <t>材质规格符合国家标准（PVC或镀锌管）支架要牢固；走线要规范；25管径国标PVC管；管线固定需间距合理。</t>
    <phoneticPr fontId="4" type="noConversion"/>
  </si>
  <si>
    <t>弱电项目必须单独穿管，管内穿线不超过线管截面40%，位置安装牢固正确，材质为公司指定品牌规格。</t>
    <phoneticPr fontId="4" type="noConversion"/>
  </si>
  <si>
    <t>消防</t>
    <phoneticPr fontId="2" type="noConversion"/>
  </si>
  <si>
    <t>喷淋管道施工规范，喷头位置合理(支架防锈处理）。</t>
    <phoneticPr fontId="4" type="noConversion"/>
  </si>
  <si>
    <t>喷淋按消防标准施工，走廊要在一条直线上，出板高度一致。</t>
    <phoneticPr fontId="4" type="noConversion"/>
  </si>
  <si>
    <t>消防</t>
    <phoneticPr fontId="4" type="noConversion"/>
  </si>
  <si>
    <t>必须设置消防烟感设施。</t>
    <phoneticPr fontId="4" type="noConversion"/>
  </si>
  <si>
    <t>应急照明疏散指示灯及吸尘器插座设置。</t>
    <phoneticPr fontId="4" type="noConversion"/>
  </si>
  <si>
    <t>新风系统</t>
    <phoneticPr fontId="2" type="noConversion"/>
  </si>
  <si>
    <t>新风系统要按照新风施工规范安装，软连接要加卡箍。</t>
    <phoneticPr fontId="4" type="noConversion"/>
  </si>
  <si>
    <t>使用镀锌铁皮风管需外包保温棉（管径流量符合设计要求）。</t>
    <phoneticPr fontId="4" type="noConversion"/>
  </si>
  <si>
    <t>新风机电源独立控制。</t>
    <phoneticPr fontId="4" type="noConversion"/>
  </si>
  <si>
    <t>综合布线</t>
    <phoneticPr fontId="2" type="noConversion"/>
  </si>
  <si>
    <t>入室配电箱位置、分路符合规范，线管走向合理，吊筋间距合理。</t>
    <phoneticPr fontId="4" type="noConversion"/>
  </si>
  <si>
    <t>开槽深度（管径1.5倍）。</t>
    <phoneticPr fontId="4" type="noConversion"/>
  </si>
  <si>
    <t>电管在上，水管在下，同一平面间距大于150mm。</t>
    <phoneticPr fontId="4" type="noConversion"/>
  </si>
  <si>
    <t>埋墙与架空线管需使用管卡或吊杆固定牢固（不得与消防或给排水等混用同一吊杆）。</t>
    <phoneticPr fontId="4" type="noConversion"/>
  </si>
  <si>
    <t>空心砖墙不得横向开槽。</t>
    <phoneticPr fontId="4" type="noConversion"/>
  </si>
  <si>
    <t>给水</t>
    <phoneticPr fontId="2" type="noConversion"/>
  </si>
  <si>
    <t>PPR热熔管(常用管径75＃至25＃) 需符合质量要求。</t>
    <phoneticPr fontId="4" type="noConversion"/>
  </si>
  <si>
    <t>系统管路符合设计要求、走向合理，固定牢固。</t>
    <phoneticPr fontId="4" type="noConversion"/>
  </si>
  <si>
    <t xml:space="preserve">连接处烫接平直密实、试压无渗漏。  </t>
    <phoneticPr fontId="4" type="noConversion"/>
  </si>
  <si>
    <t>污废水管道符合设计要求或改造方案，主立管采用中空螺旋消音管；支管需用隔音材料包裹。</t>
    <phoneticPr fontId="4" type="noConversion"/>
  </si>
  <si>
    <t>通气管</t>
    <phoneticPr fontId="2" type="noConversion"/>
  </si>
  <si>
    <t>采用UPVC材质，排气管道独立,布置合理，总管管径符合设计要求，不小于110mm。</t>
    <phoneticPr fontId="4" type="noConversion"/>
  </si>
  <si>
    <t>侧排必须加轴流风机。</t>
    <phoneticPr fontId="4" type="noConversion"/>
  </si>
  <si>
    <t>按消防标准施工，栓口正向朝外或使用可旋转式。</t>
    <phoneticPr fontId="4" type="noConversion"/>
  </si>
  <si>
    <t>桥架与电线管不得用软管连接。</t>
    <phoneticPr fontId="4" type="noConversion"/>
  </si>
  <si>
    <t>客房-卫生间、客用洗衣房</t>
    <phoneticPr fontId="2" type="noConversion"/>
  </si>
  <si>
    <t>走廊、客房及公区</t>
    <phoneticPr fontId="2" type="noConversion"/>
  </si>
  <si>
    <t>吊筋高度超过1.2米的必须加反支撑。</t>
    <phoneticPr fontId="4" type="noConversion"/>
  </si>
  <si>
    <t>墙体厚度符合设计标准。</t>
    <phoneticPr fontId="2" type="noConversion"/>
  </si>
  <si>
    <t>验收时，该项完成度在该分项总量的50~80%，高于80%项目经理需提前配合现场进行破拆验收：客房卫生间每层3间：淋浴区地面地砖开凿2--3块，开凿至防水层。不符合该原则，或不拆除，则按照不合格处理。</t>
  </si>
  <si>
    <t>大堂验收时，原则上不允许封板。如轻钢龙骨封板完成度高于分项总量的80%则项目经理需提前配合现场进行破拆验收准备：大堂总台区域开孔一个、公共区域选两个距墙600MM处位置开孔，开孔尺寸不小于400*400mm方孔。不符合该原则，或不拆除，则按照不合格处理。</t>
  </si>
  <si>
    <t>走道验收时，原则上不允许封板。如轻钢龙骨封板完成度高于分项总量的80%则项目经理需提前配合现场进行破拆验收准备：楼层走道每层3个点位，楼层两端及中心各开孔一个，另在走道转弯处开孔一个。开孔尺寸不小于400*400mm方孔。不符合该原则，或不拆除，则按照不合格处理。</t>
  </si>
  <si>
    <t>餐厅会议室等其他公区，验收时，原则上不允许封板。如轻钢龙骨封板完成度高于分项总量的80%则项目经理需提前配合现场进行破拆验收准备：开孔各区至少一个、距墙600MM处位置开孔，开孔尺寸不小于400*400mm方孔。不符合该原则，或不拆除，则按照不合格处理。</t>
  </si>
  <si>
    <t>验收时，原则上不允许封板。如轻钢龙骨封板完成度高于分项总量的80%则项目经理需提前配合现场进行破拆验收准备：客房每层3间：小过道位置若无检修口，需开孔一个，床头区域距墙600mm处开孔一个。开孔尺寸不小于400*400mm方孔。不符合该原则，或不拆除，则按照不合格处理。</t>
  </si>
  <si>
    <t>验收时，原则上不允许封板。如轻钢龙骨封板完成度高于分项总量的80%，则项目经理需提前配合现场进行破拆验收准备：每层至少1间（总至少3间）的隔墙、开孔大小以400mm*400mm为原则；不符合该原则，或不拆除，则按照不合格处理。</t>
  </si>
  <si>
    <t>吊筋规格、间距符合标准，水、电、消防管道、吊顶龙骨等吊筋不得共用。金属吊杠间距不大于1000mm，主龙骨间距800-1000mm，次龙骨间距300 mm；吊顶风口、检修口等应设附加吊杆和补强龙骨；吊顶中的预埋件、吊钢筋、靠墙木龙骨都应有防腐防锈措施；吊杆距主龙骨端部距离不得超过300mm，否则应增设吊杆；迭级式吊顶应在迭级交接处布置吊杆；</t>
  </si>
  <si>
    <t>不得使用夹层为聚苯板的彩钢夹芯板。</t>
    <phoneticPr fontId="2" type="noConversion"/>
  </si>
  <si>
    <t>冷媒管管卡间距≤1500mm，管路要水平，有分歧管的需水平或垂直。冷媒管支吊架间距：公称直径&lt;20mm，最大间距1000mm；公称直径25-40mm，最大间距1500mm；最大间距不大于2000mm。支吊架要用垫木防止冷桥。</t>
    <phoneticPr fontId="2" type="noConversion"/>
  </si>
  <si>
    <t>GD001</t>
    <phoneticPr fontId="2" type="noConversion"/>
  </si>
  <si>
    <t>GD002</t>
  </si>
  <si>
    <t>GD003</t>
  </si>
  <si>
    <t>GD004</t>
  </si>
  <si>
    <t>GD005</t>
  </si>
  <si>
    <t>GD006</t>
  </si>
  <si>
    <t>GD007</t>
  </si>
  <si>
    <t>GD008</t>
  </si>
  <si>
    <t>GD009</t>
  </si>
  <si>
    <t>GD010</t>
  </si>
  <si>
    <t>GD011</t>
  </si>
  <si>
    <t>GD012</t>
  </si>
  <si>
    <t>GD013</t>
  </si>
  <si>
    <t>GD014</t>
  </si>
  <si>
    <t>GD015</t>
  </si>
  <si>
    <t>GD016</t>
  </si>
  <si>
    <t>GD017</t>
  </si>
  <si>
    <t>GD018</t>
  </si>
  <si>
    <t>GD019</t>
  </si>
  <si>
    <t>GD020</t>
  </si>
  <si>
    <t>GD021</t>
  </si>
  <si>
    <t>GD022</t>
  </si>
  <si>
    <t>GD023</t>
  </si>
  <si>
    <t>GD024</t>
  </si>
  <si>
    <t>GD025</t>
  </si>
  <si>
    <t>GD026</t>
  </si>
  <si>
    <t>GD027</t>
  </si>
  <si>
    <t>GD028</t>
  </si>
  <si>
    <t>GD029</t>
  </si>
  <si>
    <t>GD030</t>
  </si>
  <si>
    <t>GD031</t>
  </si>
  <si>
    <t>GD032</t>
  </si>
  <si>
    <t>GD033</t>
  </si>
  <si>
    <t>GD034</t>
  </si>
  <si>
    <t>GD035</t>
  </si>
  <si>
    <t>GD036</t>
  </si>
  <si>
    <t>GD037</t>
  </si>
  <si>
    <t>GD038</t>
  </si>
  <si>
    <t>GD039</t>
  </si>
  <si>
    <t>GD040</t>
  </si>
  <si>
    <t>GD041</t>
  </si>
  <si>
    <t>GD042</t>
  </si>
  <si>
    <t>GD043</t>
  </si>
  <si>
    <t>GD044</t>
  </si>
  <si>
    <t>GD045</t>
  </si>
  <si>
    <t>GD046</t>
  </si>
  <si>
    <t>GD047</t>
  </si>
  <si>
    <t>GD048</t>
  </si>
  <si>
    <t>GD049</t>
  </si>
  <si>
    <t>GD050</t>
  </si>
  <si>
    <t>GD051</t>
  </si>
  <si>
    <t>GD052</t>
  </si>
  <si>
    <t>GD053</t>
  </si>
  <si>
    <t>GD054</t>
  </si>
  <si>
    <t>GD055</t>
  </si>
  <si>
    <t>GD056</t>
  </si>
  <si>
    <t>GD057</t>
  </si>
  <si>
    <t>GD058</t>
  </si>
  <si>
    <t>GD059</t>
  </si>
  <si>
    <t>GD060</t>
  </si>
  <si>
    <t>GD061</t>
  </si>
  <si>
    <t>GD062</t>
  </si>
  <si>
    <t>GD063</t>
  </si>
  <si>
    <t>GD064</t>
  </si>
  <si>
    <t>GD065</t>
  </si>
  <si>
    <t>GD066</t>
  </si>
  <si>
    <t>GD067</t>
  </si>
  <si>
    <t>GD068</t>
  </si>
  <si>
    <t>GD069</t>
  </si>
  <si>
    <t>GD070</t>
  </si>
  <si>
    <t>GD071</t>
  </si>
  <si>
    <t>GD072</t>
  </si>
  <si>
    <t>GD073</t>
  </si>
  <si>
    <t>GD074</t>
  </si>
  <si>
    <t>GD075</t>
  </si>
  <si>
    <t>GD076</t>
  </si>
  <si>
    <t>GD077</t>
  </si>
  <si>
    <t>GD078</t>
  </si>
  <si>
    <t>GD079</t>
  </si>
  <si>
    <t>GD080</t>
  </si>
  <si>
    <t>GD081</t>
  </si>
  <si>
    <t>GD082</t>
  </si>
  <si>
    <t>GD083</t>
  </si>
  <si>
    <t>GD084</t>
  </si>
  <si>
    <t>GD085</t>
  </si>
  <si>
    <t>GD086</t>
  </si>
  <si>
    <t>GD087</t>
  </si>
  <si>
    <t>GD088</t>
  </si>
  <si>
    <t>GD089</t>
  </si>
  <si>
    <t>GD090</t>
  </si>
  <si>
    <t>GD091</t>
  </si>
  <si>
    <t>GD092</t>
  </si>
  <si>
    <t>GD093</t>
  </si>
  <si>
    <t>GD094</t>
  </si>
  <si>
    <t>GD095</t>
  </si>
  <si>
    <t>GD096</t>
  </si>
  <si>
    <t>GD097</t>
  </si>
  <si>
    <t>GD098</t>
  </si>
  <si>
    <t>GD099</t>
  </si>
  <si>
    <t>GD100</t>
  </si>
  <si>
    <t>GD101</t>
  </si>
  <si>
    <t>GD102</t>
  </si>
  <si>
    <t>GD103</t>
  </si>
  <si>
    <t>GD104</t>
  </si>
  <si>
    <t>GD105</t>
  </si>
  <si>
    <t>GD106</t>
  </si>
  <si>
    <t>GD107</t>
  </si>
  <si>
    <t>GD108</t>
  </si>
  <si>
    <t>GD109</t>
  </si>
  <si>
    <t>GD110</t>
  </si>
  <si>
    <t>GD111</t>
  </si>
  <si>
    <t>GD112</t>
  </si>
  <si>
    <t>GD113</t>
  </si>
  <si>
    <t>GD114</t>
  </si>
  <si>
    <t>GD115</t>
  </si>
  <si>
    <t>GD116</t>
  </si>
  <si>
    <t>GD117</t>
  </si>
  <si>
    <t>GD118</t>
  </si>
  <si>
    <t>GD119</t>
  </si>
  <si>
    <t>GD120</t>
  </si>
  <si>
    <t>GD121</t>
  </si>
  <si>
    <t>GD122</t>
  </si>
  <si>
    <t>GD123</t>
  </si>
  <si>
    <t>GD124</t>
  </si>
  <si>
    <t>GD125</t>
  </si>
  <si>
    <t>GD126</t>
  </si>
  <si>
    <t>GD127</t>
  </si>
  <si>
    <t>GD128</t>
  </si>
  <si>
    <t>GD129</t>
  </si>
  <si>
    <t>GD130</t>
  </si>
  <si>
    <t>GD131</t>
  </si>
  <si>
    <t>GD132</t>
  </si>
  <si>
    <t>GD133</t>
  </si>
  <si>
    <t>GD134</t>
  </si>
  <si>
    <t>GD135</t>
  </si>
  <si>
    <t>GD136</t>
  </si>
  <si>
    <t>GD137</t>
  </si>
  <si>
    <t>GD138</t>
  </si>
  <si>
    <t>GD139</t>
  </si>
  <si>
    <t>GD140</t>
  </si>
  <si>
    <t>GD141</t>
  </si>
  <si>
    <t>GD142</t>
  </si>
  <si>
    <t>GD143</t>
  </si>
  <si>
    <t>GD144</t>
  </si>
  <si>
    <t>GD145</t>
  </si>
  <si>
    <t>GD146</t>
  </si>
  <si>
    <t>GD147</t>
  </si>
  <si>
    <t>GD148</t>
  </si>
  <si>
    <t>GD149</t>
  </si>
  <si>
    <t>GD150</t>
  </si>
  <si>
    <t>GD151</t>
  </si>
  <si>
    <t>GD152</t>
  </si>
  <si>
    <t>GD153</t>
  </si>
  <si>
    <t>GD154</t>
  </si>
  <si>
    <t>GD155</t>
  </si>
  <si>
    <t>GD156</t>
  </si>
  <si>
    <t>GD157</t>
  </si>
  <si>
    <t>GD158</t>
  </si>
  <si>
    <t>GD159</t>
  </si>
  <si>
    <t>GD160</t>
  </si>
  <si>
    <t>GD161</t>
  </si>
  <si>
    <t>GD162</t>
  </si>
  <si>
    <t>GD163</t>
  </si>
  <si>
    <t>GD164</t>
  </si>
  <si>
    <t>GD165</t>
  </si>
  <si>
    <t>GD166</t>
  </si>
  <si>
    <t>GD167</t>
  </si>
  <si>
    <t>GD168</t>
  </si>
  <si>
    <t>GD169</t>
  </si>
  <si>
    <t>GD170</t>
  </si>
  <si>
    <t>GD171</t>
  </si>
  <si>
    <t>GD172</t>
  </si>
  <si>
    <t>GD173</t>
  </si>
  <si>
    <t>GD174</t>
  </si>
  <si>
    <t>GD175</t>
  </si>
  <si>
    <t>GD176</t>
  </si>
  <si>
    <t>GD177</t>
  </si>
  <si>
    <t>GD178</t>
  </si>
  <si>
    <t>GD179</t>
  </si>
  <si>
    <t>GD180</t>
  </si>
  <si>
    <t>GD181</t>
  </si>
  <si>
    <t>GD182</t>
  </si>
  <si>
    <t>GD183</t>
  </si>
  <si>
    <t>GD184</t>
  </si>
  <si>
    <t>GD185</t>
  </si>
  <si>
    <t>GD186</t>
  </si>
  <si>
    <t>GD187</t>
  </si>
  <si>
    <t>GD188</t>
  </si>
  <si>
    <t>GD189</t>
  </si>
  <si>
    <t>GD190</t>
  </si>
  <si>
    <t>GD191</t>
  </si>
  <si>
    <t>GD192</t>
  </si>
  <si>
    <t>GD193</t>
  </si>
  <si>
    <t>GD194</t>
  </si>
  <si>
    <t>GD195</t>
  </si>
  <si>
    <t>GD196</t>
  </si>
  <si>
    <t>GD197</t>
  </si>
  <si>
    <t>GD200</t>
  </si>
  <si>
    <t>GD201</t>
  </si>
  <si>
    <t>GD202</t>
  </si>
  <si>
    <t>GD203</t>
  </si>
  <si>
    <t>GD204</t>
  </si>
  <si>
    <t>GD205</t>
  </si>
  <si>
    <t>GD206</t>
  </si>
  <si>
    <t>GD207</t>
  </si>
  <si>
    <t>GD208</t>
  </si>
  <si>
    <t>GD209</t>
  </si>
  <si>
    <t>GD210</t>
  </si>
  <si>
    <t>GD211</t>
  </si>
  <si>
    <t>GD212</t>
  </si>
  <si>
    <t>GD213</t>
  </si>
  <si>
    <t>GD214</t>
  </si>
  <si>
    <t>GD215</t>
  </si>
  <si>
    <t>GD216</t>
  </si>
  <si>
    <t>GD217</t>
  </si>
  <si>
    <t>GD218</t>
  </si>
  <si>
    <t>GD219</t>
  </si>
  <si>
    <t>GD220</t>
  </si>
  <si>
    <t>GD221</t>
  </si>
  <si>
    <t>GD222</t>
  </si>
  <si>
    <t>GD223</t>
  </si>
  <si>
    <t>GD224</t>
  </si>
  <si>
    <t>GD225</t>
  </si>
  <si>
    <t>GD226</t>
  </si>
  <si>
    <t>GD227</t>
  </si>
  <si>
    <t>GD228</t>
  </si>
  <si>
    <t>GD229</t>
  </si>
  <si>
    <t>GD230</t>
  </si>
  <si>
    <t>GD231</t>
  </si>
  <si>
    <t>GD232</t>
  </si>
  <si>
    <t>GD233</t>
  </si>
  <si>
    <t>GD234</t>
  </si>
  <si>
    <t>GD235</t>
  </si>
  <si>
    <t>GD236</t>
  </si>
  <si>
    <t>GD237</t>
  </si>
  <si>
    <t>GD238</t>
  </si>
  <si>
    <t>GD239</t>
  </si>
  <si>
    <t>GD240</t>
  </si>
  <si>
    <t>GD241</t>
  </si>
  <si>
    <t>GD242</t>
  </si>
  <si>
    <t>GD243</t>
  </si>
  <si>
    <t>GD244</t>
  </si>
  <si>
    <t>GD245</t>
  </si>
  <si>
    <t>GD246</t>
  </si>
  <si>
    <t>GD247</t>
  </si>
  <si>
    <t>GD248</t>
  </si>
  <si>
    <t>GD249</t>
  </si>
  <si>
    <t>GD250</t>
  </si>
  <si>
    <t>GD251</t>
  </si>
  <si>
    <t>GD252</t>
  </si>
  <si>
    <t>GD253</t>
  </si>
  <si>
    <t>GD254</t>
  </si>
  <si>
    <t>GD255</t>
  </si>
  <si>
    <t>GD256</t>
  </si>
  <si>
    <t>GD257</t>
  </si>
  <si>
    <t>GD258</t>
  </si>
  <si>
    <t>GD259</t>
  </si>
  <si>
    <t>GD260</t>
  </si>
  <si>
    <t>GD261</t>
  </si>
  <si>
    <t>GD262</t>
  </si>
  <si>
    <t>GD263</t>
  </si>
  <si>
    <t>GD264</t>
  </si>
  <si>
    <t>GD265</t>
  </si>
  <si>
    <t>GD266</t>
  </si>
  <si>
    <t>GD267</t>
  </si>
  <si>
    <t>GD268</t>
  </si>
  <si>
    <t>GD269</t>
  </si>
  <si>
    <t>GD270</t>
  </si>
  <si>
    <t>GD271</t>
  </si>
  <si>
    <t>GD272</t>
  </si>
  <si>
    <t>GD273</t>
  </si>
  <si>
    <t>GD274</t>
  </si>
  <si>
    <t>GD275</t>
  </si>
  <si>
    <t>GD276</t>
  </si>
  <si>
    <t>GD277</t>
  </si>
  <si>
    <t>GD278</t>
  </si>
  <si>
    <t>GD279</t>
  </si>
  <si>
    <t>GD280</t>
  </si>
  <si>
    <t>GD281</t>
  </si>
  <si>
    <t>GD282</t>
  </si>
  <si>
    <t>GD283</t>
  </si>
  <si>
    <t>GD284</t>
  </si>
  <si>
    <t>GD285</t>
  </si>
  <si>
    <t>GD286</t>
  </si>
  <si>
    <t>GD287</t>
  </si>
  <si>
    <t>GD288</t>
  </si>
  <si>
    <t>GD289</t>
  </si>
  <si>
    <t>GD292</t>
  </si>
  <si>
    <t>GD293</t>
  </si>
  <si>
    <t>GD295</t>
  </si>
  <si>
    <t>GD296</t>
  </si>
  <si>
    <t>GD299</t>
  </si>
  <si>
    <t>GD300</t>
  </si>
  <si>
    <t>GD301</t>
  </si>
  <si>
    <t>GD302</t>
  </si>
  <si>
    <t>GD303</t>
  </si>
  <si>
    <t>GD304</t>
  </si>
  <si>
    <t>GD305</t>
  </si>
  <si>
    <t>GD306</t>
  </si>
  <si>
    <t>GD307</t>
  </si>
  <si>
    <t>GD308</t>
  </si>
  <si>
    <t>GD309</t>
  </si>
  <si>
    <t>GD310</t>
  </si>
  <si>
    <t>GD311</t>
  </si>
  <si>
    <t>GD312</t>
  </si>
  <si>
    <t>GD313</t>
  </si>
  <si>
    <t>墙体双面抹灰到顶，抹灰层不得空鼓。抹灰前挂铁丝网，做硬性垫块，垫块密度不小于8个/㎡，垫块厚度不超过抹灰层。</t>
    <phoneticPr fontId="2" type="noConversion"/>
  </si>
  <si>
    <t>客房石膏板隔墙及卫生间水泥硅钙板隔墙需到顶</t>
    <phoneticPr fontId="2" type="noConversion"/>
  </si>
  <si>
    <t>客房与厨房间预留10mm空隙，新建200mm厚轻质砖隔墙，隔墙外做75厚轻钢龙骨隔音棉（80K）+双层10mm厚石膏板。</t>
    <phoneticPr fontId="2" type="noConversion"/>
  </si>
  <si>
    <t>临时用电须规范，不得有用双绞线等及其他安全用电隐患情况。临时用电必须使用护套线，并作架空处理，临时照明须有防护罩，台锯等用电设备需要单独设置漏电保护器并增加防护罩。</t>
    <phoneticPr fontId="2" type="noConversion"/>
  </si>
  <si>
    <t>楼梯、电梯等施工洞口需有安全防护措施并张贴警示标识。</t>
    <phoneticPr fontId="2" type="noConversion"/>
  </si>
  <si>
    <t>受力合理，材质符合设计标准,采用锚接的螺栓须全部到位无遗漏，搭接面积符合要求，整体无缺陷。或符合钢结构设计施工图纸。</t>
    <phoneticPr fontId="2" type="noConversion"/>
  </si>
  <si>
    <t>每两间房的主污废管道顶部设置屋顶透气管。当为横排时，须设置静音风箱及静音排风机。静音排风机设制于末端5M范围内。</t>
    <phoneticPr fontId="2" type="noConversion"/>
  </si>
  <si>
    <t>客房门洞宽高符合设计要求。门洞上部未至梁板的，须安装钢质或水泥过梁确保安全。钢质过梁须防锈处理。</t>
    <phoneticPr fontId="2" type="noConversion"/>
  </si>
  <si>
    <t>客房门洞水泥砂浆找平，门套木基层符合标准，18mm细木工衬底，门铰链侧需使用双层木工板、防腐防火涂料满刷，与墙面连接牢固。门套与基层间缝隙小于5mm，门框与门套的泡沫胶打满。轻质隔墙门洞预留做C型龙骨对扣，对扣内增加40*60mm木方（做防腐处理）龙骨三侧粘隔音垫，门洞侧龙骨封板不高于隔音垫。</t>
    <phoneticPr fontId="2" type="noConversion"/>
  </si>
  <si>
    <t>卫生间门洞宽高符合设计要求，门洞上部未至梁板的，须安装钢质或水泥过梁确保安全，门洞上部钢制材料梁板的须刷防锈漆。门套木基层与墙面连接牢固。卫生间门套基层做防腐处理。</t>
    <phoneticPr fontId="2" type="noConversion"/>
  </si>
  <si>
    <t>房间配电箱位置正确，接线符合要求。线路进出箱体上进下出。</t>
    <phoneticPr fontId="2" type="noConversion"/>
  </si>
  <si>
    <t>1层无地下室或架空层的客房必须做防水防潮处理，墙面防水涂刷至1.4M高度。</t>
    <phoneticPr fontId="2" type="noConversion"/>
  </si>
  <si>
    <t>新建客房与客房间轻质隔墙：12mm石膏板+9mm石膏板+12mm石膏板+75mmM龙骨+9mm石膏板+12mm石膏板+9mm石膏板；原有墙体加隔音附墙：原有墙体+3cm实木方（U型龙骨）+12mm石膏板+9mm石膏板），石膏板均错缝排列错缝距离不小于1米，自攻螺钉间距板中不大于600mm，板边不大于300mm，沉入纸面1mm，板与板之间自然拼接，接缝应小于3mm，所有板缝须用石膏补平才能进行下层板的安装，面层石膏板接缝处须贴绷带处理。隔音附墙，在封板前一顶要注重隔音棉添加是否到位，石膏板是否错缝，玻璃丝棉填塞密实无缝隙；石膏板一般为两层，但两层之间应错缝排列石膏板。石膏板均错缝排列错缝距离不小于1米。(在此期间考虑两个房间的隔墙附墙是否到顶板，原有管道穿墙洞的封堵是否封好）a房间与房间的附墙b玄关与走廊的附墙c新建轻钢龙骨隔墙d背靠背卫生间隔墙注：检查隔音附墙是否安装图纸施工。客房与客房之间墙体不允许开洞及穿管</t>
    <phoneticPr fontId="2" type="noConversion"/>
  </si>
  <si>
    <t>室内空调冷凝水不得直接排放于卫生间内或于管道井内布设独立的空调冷凝水排水管。</t>
    <phoneticPr fontId="2" type="noConversion"/>
  </si>
  <si>
    <t>排污、排废主管管径不小于110mm，合理设置伸缩节。排水立管使用中空螺旋消音管。</t>
    <phoneticPr fontId="2" type="noConversion"/>
  </si>
  <si>
    <t>桥架连接必须要有接地连接，桥架配件安装到位且桥架末端需有密封盖板。</t>
    <phoneticPr fontId="2" type="noConversion"/>
  </si>
  <si>
    <t>铺贴前墙地砖需充分湿润，卫生间地砖必须采用湿贴工艺。墙地砖完成介面关系应为墙砖压地砖。</t>
    <phoneticPr fontId="2" type="noConversion"/>
  </si>
  <si>
    <t>室内空调冷凝水不得直接排放于卫生间内或于管道井内布设独立的空调冷凝水排水管。</t>
    <phoneticPr fontId="4" type="noConversion"/>
  </si>
  <si>
    <t>新分值</t>
    <phoneticPr fontId="2" type="noConversion"/>
  </si>
  <si>
    <t>电梯井道</t>
    <phoneticPr fontId="2" type="noConversion"/>
  </si>
  <si>
    <t>后厨</t>
    <phoneticPr fontId="2" type="noConversion"/>
  </si>
  <si>
    <t>资料验收</t>
    <phoneticPr fontId="2" type="noConversion"/>
  </si>
  <si>
    <t>GD001-1</t>
    <phoneticPr fontId="2" type="noConversion"/>
  </si>
  <si>
    <t>电缆线、弱电线缆、管道及配件、防水材料，供应商出具：符合国家认证的三方检验机构出具的批次质量合格报告（或者企业自己有国家认知的检验资质自己可以出具），检验项目完整、日期在对应批次内。酒店范围内不得使用苯板、彩钢苯板夹心板等有消防安全隐患装饰装修材料。现场使用SBS卷材、JS防水、丙纶防水、涂料在保质期内，参考：SBS卷材在正常贮存、运输条件下，贮存期自生产之日起一般为1年。JS防水一般保质期1年。丙纶防水一般保质期2年。涂料一般保质期1年。（以上材料生产日期及保质期证明材料现场留存备查，最终以说明书上保质期为准。）</t>
    <phoneticPr fontId="2" type="noConversion"/>
  </si>
  <si>
    <t>石材符合设计要求。不锈钢国标302、304型材，厚度1.0mm、2.0mm无下差。大芯板、细木工板国标。石膏板国标。轻钢龙骨国标，墙体主、副龙骨厚度0.6mm；吊顶主龙骨厚度1.0mm，副龙骨厚度0.5mm；以上尺寸无下差。玻璃丝面国标，容重24kg/m3。电线国标。JDG国标，DN16的壁厚为1.2mm、DN20以上的壁厚1.6mm无下差。PVC-U排水螺旋消音管及管件国标。热镀锌管DN20的壁厚2.8mm、DN25的壁厚3.2mm、DN32的壁厚3.5mm、DN40的壁厚3.5mm、DN50的壁厚3.8mm、DN65的壁厚4.0mm、DN80的壁厚4.0mm、DN100的壁厚4.0mm、DN125的壁厚4.0mm、DN150的壁厚4.5mm。阀门（阀门、蝶阀、止回阀）国标。橡塑保温国标，3cm、5cm无下差。</t>
    <phoneticPr fontId="2" type="noConversion"/>
  </si>
  <si>
    <t>使用甲供材或符合设计标准，瓷砖排版与套割符合设计要求。</t>
    <phoneticPr fontId="2" type="noConversion"/>
  </si>
  <si>
    <t>1次 淋浴区：用靠尺、楔形塞尺检查墙砖&lt;3mm，石材&lt;2mm</t>
    <phoneticPr fontId="2" type="noConversion"/>
  </si>
  <si>
    <t>2次 淋浴区：用靠尺、楔形塞尺检查墙砖&lt;3mm，石材&lt;2mm</t>
    <phoneticPr fontId="2" type="noConversion"/>
  </si>
  <si>
    <t>GD194-1</t>
    <phoneticPr fontId="2" type="noConversion"/>
  </si>
  <si>
    <t>GD195-1</t>
    <phoneticPr fontId="2" type="noConversion"/>
  </si>
  <si>
    <t>1次 干区：用靠尺、楔形塞尺检查墙砖&lt;3mm，石材&lt;2mm</t>
    <phoneticPr fontId="2" type="noConversion"/>
  </si>
  <si>
    <t>2次 干区：用靠尺、楔形塞尺检查墙砖&lt;3mm，石材&lt;2mm</t>
    <phoneticPr fontId="2" type="noConversion"/>
  </si>
  <si>
    <t>GD196-1</t>
    <phoneticPr fontId="2" type="noConversion"/>
  </si>
  <si>
    <t>2次 淋浴区：用靠尺、楔形塞尺检查地砖&lt;3mm，石材&lt;2mm</t>
    <phoneticPr fontId="2" type="noConversion"/>
  </si>
  <si>
    <t>1次 淋浴区：用靠尺、楔形塞尺检查地砖&lt;3mm，石材&lt;2mm</t>
    <phoneticPr fontId="2" type="noConversion"/>
  </si>
  <si>
    <t>GD197-1</t>
    <phoneticPr fontId="2" type="noConversion"/>
  </si>
  <si>
    <t>2次 干区：用靠尺、楔形塞尺检查地砖&lt;3mm，石材&lt;2mm</t>
    <phoneticPr fontId="2" type="noConversion"/>
  </si>
  <si>
    <t>1次 干区：用靠尺、楔形塞尺检查地砖&lt;3mm，石材&lt;2mm</t>
    <phoneticPr fontId="2" type="noConversion"/>
  </si>
  <si>
    <t>GD200-1</t>
    <phoneticPr fontId="2" type="noConversion"/>
  </si>
  <si>
    <t>2次 淋浴区阴角：用阴阳角尺检查墙砖&lt;3mm，石材&lt;2mm</t>
    <phoneticPr fontId="2" type="noConversion"/>
  </si>
  <si>
    <t>1次 淋浴区阴角：用阴阳角尺检查墙砖&lt;3mm，石材&lt;2mm</t>
    <phoneticPr fontId="2" type="noConversion"/>
  </si>
  <si>
    <t>GD201-1</t>
    <phoneticPr fontId="2" type="noConversion"/>
  </si>
  <si>
    <t>2次 干区阴角：用阴阳角尺检查墙砖&lt;3mm，石材&lt;2mm</t>
    <phoneticPr fontId="2" type="noConversion"/>
  </si>
  <si>
    <t>1次 干区阴角：用阴阳角尺检查墙砖&lt;3mm，石材&lt;2mm</t>
    <phoneticPr fontId="2" type="noConversion"/>
  </si>
  <si>
    <t>GD056-1</t>
    <phoneticPr fontId="2" type="noConversion"/>
  </si>
  <si>
    <t>主龙骨(沿长边布设)间距一般为900-1200mm。墙边离第一根主龙骨距离不超过200mm。次龙骨为（300-600）mm*（300-600）mm。吊筋为（900-1200）mm*（1200-1500）mm。安装吊筋（一般不上人的吊顶可采用6个的吊筋，上人的吊顶可采用8个的吊筋，吊筋超过1000mm可采用10个的吊筋）。间距宜为900-1200mm。</t>
    <phoneticPr fontId="2" type="noConversion"/>
  </si>
  <si>
    <t>GD056-2</t>
    <phoneticPr fontId="2" type="noConversion"/>
  </si>
  <si>
    <t>厨房上方客房地面需做50厚减震垫板。</t>
    <phoneticPr fontId="2" type="noConversion"/>
  </si>
  <si>
    <t>厨房下方客房吊顶采用减震吊钩，吊顶内增加隔音棉;</t>
    <phoneticPr fontId="2" type="noConversion"/>
  </si>
  <si>
    <t>客房及卫生间墙体砌筑到顶（砌块砌筑不得高于3M，以上部分可使用轻钢龙骨隔断，隔音棉填充符合要求或者高度超过3米须浇筑圈梁及构造柱并与原建筑有效连接）。</t>
    <phoneticPr fontId="2" type="noConversion"/>
  </si>
  <si>
    <t>GD076-1</t>
    <phoneticPr fontId="2" type="noConversion"/>
  </si>
  <si>
    <t>隔音/二次房间/异味等</t>
    <phoneticPr fontId="2" type="noConversion"/>
  </si>
  <si>
    <t>隔音</t>
  </si>
  <si>
    <t>新风主管连接至每层走廊处设置的新风设备，新风设备需固定牢固并有减震降噪措施，室外进排风口安装风罩。 走道两侧有窗户可进行通风：（1）走道小于30米时，可不设置新风；（2）走道大于30米，需在走道中间处加排风，做定时排风处理。走道两侧如无窗户或窗户不可开启，需加新风机及排风机，按照换气次数2-3次/小时，新风机及排风机需做定时处理。风机位置设置原则：尽量设置在辅房吊顶内，如布草间、消毒间及楼梯间等，以便减少噪音；走道一侧有窗户（可开启），需在走道中间处加排风，做定时处理。南方：大堂、餐厅、会议室如有窗户可通风，可不加新风；北方：（1）大堂、餐厅、会议室如有窗户可通风状态，可不加新风；（2）大堂、餐厅、会议室需要加新风。如不可开窗户，即无通风状态，需加新风满足要求。</t>
    <phoneticPr fontId="4" type="noConversion"/>
  </si>
  <si>
    <t>GD217-1</t>
    <phoneticPr fontId="2" type="noConversion"/>
  </si>
  <si>
    <t>GD217-2</t>
  </si>
  <si>
    <t>GD217-3</t>
  </si>
  <si>
    <t>GD217-4</t>
  </si>
  <si>
    <t>GD217-5</t>
  </si>
  <si>
    <t>GD226-1</t>
    <phoneticPr fontId="2" type="noConversion"/>
  </si>
  <si>
    <t>GD226-2</t>
  </si>
  <si>
    <t>康体中心</t>
    <phoneticPr fontId="2" type="noConversion"/>
  </si>
  <si>
    <t>康体中心</t>
    <phoneticPr fontId="2" type="noConversion"/>
  </si>
  <si>
    <t>康体中心</t>
    <phoneticPr fontId="2" type="noConversion"/>
  </si>
  <si>
    <t>暗房须有新风系统，系统安装要符合设计要求，送回风口需对向布置（回风不得由卫生间排气扇替代）。天井房及暗房新风设置原则：如天井房可通风，天井宽度大于1500mm，不需设置新风系统；如天井可通风但宽度小于1500mm，则需设置排风装置；如天井房不可通风，需要设置新风及排风系统；取换气次数2-3次/小时，送排风做定时处理；暗房需设置新风及排风系统；取换气次数2-3次/小时，送排风做定时处理。</t>
    <phoneticPr fontId="4" type="noConversion"/>
  </si>
  <si>
    <t>新风主管连接至每层走廊处设置的新风设备，新风设备需固定牢固并有减震降噪措施，室外进排风口安装风罩。 风机位置设置原则：尽量设置在辅房吊顶内，如布草间、消毒间及楼梯间等，以便减少噪音。南方：如有窗户可通风，可不加新风；北方：（1）如有窗户可通风状态，可不加新风；（2）如不可开窗户，即无通风状态，需加新风满足要求。</t>
    <phoneticPr fontId="4" type="noConversion"/>
  </si>
  <si>
    <t>主龙骨间距在1米，沿边主龙骨距墙30厘米，副龙骨间距在30-40厘米（间距400需加横向支撑龙骨）；</t>
    <phoneticPr fontId="4" type="noConversion"/>
  </si>
  <si>
    <t>康体中心</t>
    <phoneticPr fontId="2" type="noConversion"/>
  </si>
  <si>
    <t>康体中心门洞宽高符合设计要求。门洞上部未至梁板的，须安装钢质或水泥过梁确保安全。钢质过梁须防锈处理。</t>
    <phoneticPr fontId="2" type="noConversion"/>
  </si>
  <si>
    <t>康体中心门洞水泥砂浆找平，门套木基层符合标准，18mm细木工衬底，门铰链侧需使用双层木工板、防腐防火涂料满刷，与墙面连接牢固。门套与基层间缝隙小于5mm，门框与门套的泡沫胶打满。轻质隔墙门洞预留做C型龙骨对扣，对扣内增加40*60mm木方（做防腐处理）龙骨三侧粘隔音垫，门洞侧龙骨封板不高于隔音垫。</t>
    <phoneticPr fontId="2" type="noConversion"/>
  </si>
  <si>
    <t>GD019-1</t>
    <phoneticPr fontId="2" type="noConversion"/>
  </si>
  <si>
    <t>混凝土或彩钢屋面需做保温层和防水层，质量符合要求。新旧结构连接必须做到切实、牢固，顺利传导荷载；严格按图施工。钢筋及水泥标号须符合设计要求。</t>
    <phoneticPr fontId="4" type="noConversion"/>
  </si>
  <si>
    <t>水箱必须预建基础，不得直接安放在地面或楼板上，水箱放置在屋面上的，必须设置基础，基础可用钢结构或砼结构（混凝土）。整个设备基础宜受力于原始建筑框架柱或承重墙上。</t>
    <phoneticPr fontId="4" type="noConversion"/>
  </si>
  <si>
    <t>1、如勘察报告明确屋面设施设备保留利旧者，按新建设施要求查验工况，不要求结构说明。
2、如屋面设施设备为新增(或扩容)时，图纸设计中已经明确设计范围，设计内容，且有专业技术人员(注册建筑设计师、注册结构工程师)图纸签章及加盟商出具安全风险承诺函</t>
    <phoneticPr fontId="2" type="noConversion"/>
  </si>
  <si>
    <t>GD080-1</t>
    <phoneticPr fontId="2" type="noConversion"/>
  </si>
  <si>
    <t>1次隔墙上穿管孔洞等缝隙封堵严实，不得使用发泡剂。线管禁止在两客房之间墙体开槽布管</t>
    <phoneticPr fontId="2" type="noConversion"/>
  </si>
  <si>
    <t>2次隔墙上穿管孔洞等缝隙封堵严实，不得使用发泡剂。线管禁止在两客房之间墙体开槽布管</t>
    <phoneticPr fontId="2" type="noConversion"/>
  </si>
  <si>
    <t>GD095-1</t>
    <phoneticPr fontId="2" type="noConversion"/>
  </si>
  <si>
    <t>1次 孔洞必须封堵严实。</t>
    <phoneticPr fontId="2" type="noConversion"/>
  </si>
  <si>
    <t>2次 孔洞必须封堵严实。</t>
    <phoneticPr fontId="2" type="noConversion"/>
  </si>
  <si>
    <t>GD184-1</t>
    <phoneticPr fontId="2" type="noConversion"/>
  </si>
  <si>
    <t>1次 排水管通过客房、公共区域吊顶的需做隔音处理。客房马桶下水管立管须做防腐防火木托减震，在管与木托之间增加橡胶减震垫。卫生间马桶下水立管超过20公分须做隔音处理。</t>
    <phoneticPr fontId="2" type="noConversion"/>
  </si>
  <si>
    <t>2次 排水管通过客房、公共区域吊顶的需做隔音处理。客房马桶下水管立管须做防腐防火木托减震，在管与木托之间增加橡胶减震垫。卫生间马桶下水立管超过20公分须做隔音处理。</t>
    <phoneticPr fontId="2" type="noConversion"/>
  </si>
  <si>
    <t>GD238-1</t>
    <phoneticPr fontId="2" type="noConversion"/>
  </si>
  <si>
    <t>GD253-1</t>
    <phoneticPr fontId="2" type="noConversion"/>
  </si>
  <si>
    <t>丝杆共用</t>
  </si>
  <si>
    <t>成品保温</t>
  </si>
  <si>
    <t>空调内机吊装减震垫</t>
  </si>
  <si>
    <t>消防末端规范施工</t>
  </si>
  <si>
    <t>窗帘盒尺寸符合设计要求，制作及木结构防火漆粉刷。</t>
    <phoneticPr fontId="2" type="noConversion"/>
  </si>
  <si>
    <t>窗帘盒按要求增加单独吊筋，且不少于两处吊点。</t>
    <phoneticPr fontId="2" type="noConversion"/>
  </si>
  <si>
    <t>酒店区域必须设置消防烟感设施。消防线管需JDG管，刷防火漆。任一层建筑面积大于1500㎡或总建筑面积大于3000㎡需设置喷淋系统。</t>
    <phoneticPr fontId="2" type="noConversion"/>
  </si>
  <si>
    <t>暗房须有新风系统，系统安装要符合设计要求，送回风口需对向布置（回风不得由卫生间排气扇替代）。天井房及暗房新风设置原则：如天井房可通风，天井宽度大于1500mm，不需设置新风系统；如天井可通风但宽度小于1500mm，则客房需设置排风装置；如天井房不可通风，需要设置新风及排风系统；取换气次数2-3次/小时，送排风做定时处理；暗房需设置新风及排风系统；取换气次数2-3次/小时，送排风做定时处理。</t>
    <phoneticPr fontId="2" type="noConversion"/>
  </si>
  <si>
    <t>排水口位置及地沟施工符合设计图纸要求。</t>
    <phoneticPr fontId="2" type="noConversion"/>
  </si>
  <si>
    <t>使用甲供材(或符合设计要求)，瓷砖排版与套割符合要求，墙砖阳角45度倒角对缝，瓷砖铺贴符合要求。</t>
    <phoneticPr fontId="2" type="noConversion"/>
  </si>
  <si>
    <t>厨房需安装高温喷淋头(最少喷淋管道德布设进厨房范围)。</t>
    <phoneticPr fontId="4" type="noConversion"/>
  </si>
  <si>
    <t>厨房需有温感报警装置(最少感应线得布设进厨房范围)。</t>
    <phoneticPr fontId="4" type="noConversion"/>
  </si>
  <si>
    <t>窗帘盒尺寸符合设计要求，制作及木结构防火漆粉刷。</t>
    <phoneticPr fontId="4" type="noConversion"/>
  </si>
  <si>
    <t>康体中心与厨房间预留10mm空隙，新建200mm厚轻质砖隔墙，隔墙外做75厚轻钢龙骨隔音棉（80K）+双层10mm厚石膏板。</t>
    <phoneticPr fontId="2" type="noConversion"/>
  </si>
  <si>
    <t>1层无地下室或架空层的康体中心必须做防水处理，墙面防水涂刷至1.4M高度。</t>
    <phoneticPr fontId="2" type="noConversion"/>
  </si>
  <si>
    <t>康体中心隔墙地垄高度要求不小于+0.10m；所有地垄标高要求误差不得大于5mm。（标高基准点为客房内地板完成面）；另地垄用定位胀栓或植筋间距300固定，细石混凝土浇筑。地垄轴线水平位置偏差不得大于3mm；地垄高度不的低于75mm，地垄宽度与隔墙宽度相同，</t>
    <phoneticPr fontId="2" type="noConversion"/>
  </si>
  <si>
    <t>康体中心轻质隔墙：12mm石膏板+9mm石膏板+12mm石膏板+75mmM龙骨+9mm石膏板+12mm石膏板+9mm石膏板；原有墙体加隔音附墙：原有墙体+3cm实木方（U型龙骨）+12mm石膏板+9mm石膏板），石膏板均错缝排列错缝距离不小于1米，自攻螺钉间距板中不大于600mm，板边不大于300mm，沉入纸面1mm，板与板之间自然拼接，接缝应小于3mm，所有板缝须用石膏补平才能进行下层板的安装，面层石膏板接缝处须贴绷带处理。隔音附墙，在封板前一顶要注重隔音棉添加是否到位，石膏板是否错缝，玻璃丝棉填塞密实无缝隙；石膏板一般为两层，但两层之间应错缝排列石膏板。石膏板均错缝排列错缝距离不小于1米。(在此期间考虑两个房间的隔墙附墙是否到顶板，原有管道穿墙洞的封堵是否封好）a房间与房间的附墙b玄关与走廊的附墙c新建轻钢龙骨隔墙d背靠背卫生间隔墙注：检查隔音附墙是否安装图纸施工。客房与客房之间墙体不允许开洞及穿管</t>
    <phoneticPr fontId="2" type="noConversion"/>
  </si>
  <si>
    <t>如果有穿越康体中心隔墙、楼板的，DN50及以下管道须加装套管 。卫生间楼板开洞处管根部与楼板结合处要做油麻类软、韧性缠绕油膏填充，做好防水。</t>
    <phoneticPr fontId="4" type="noConversion"/>
  </si>
  <si>
    <t xml:space="preserve"> 未端放水压力表前后安装检修阀，未端试水装置和试水阀距地高度为1.5m,及并应采取不被他用的措施。</t>
    <phoneticPr fontId="2" type="noConversion"/>
  </si>
  <si>
    <t>隐蔽自查结果</t>
    <phoneticPr fontId="2" type="noConversion"/>
  </si>
  <si>
    <t>项目数量</t>
    <phoneticPr fontId="2" type="noConversion"/>
  </si>
  <si>
    <t>分值</t>
    <phoneticPr fontId="2" type="noConversion"/>
  </si>
  <si>
    <t>总计</t>
    <phoneticPr fontId="2" type="noConversion"/>
  </si>
  <si>
    <t>整体项不合格及扣分</t>
    <phoneticPr fontId="2" type="noConversion"/>
  </si>
  <si>
    <t>一般项不合格及扣分</t>
    <phoneticPr fontId="2" type="noConversion"/>
  </si>
  <si>
    <t>局部清理不合格及扣分</t>
    <phoneticPr fontId="2" type="noConversion"/>
  </si>
  <si>
    <t>不适用</t>
    <phoneticPr fontId="2" type="noConversion"/>
  </si>
  <si>
    <t>合计扣分</t>
    <phoneticPr fontId="2" type="noConversion"/>
  </si>
  <si>
    <t>得分</t>
    <phoneticPr fontId="2" type="noConversion"/>
  </si>
  <si>
    <t>参考一：</t>
    <phoneticPr fontId="2" type="noConversion"/>
  </si>
  <si>
    <t>各品牌合格线</t>
    <phoneticPr fontId="2" type="noConversion"/>
  </si>
  <si>
    <t>验收种类</t>
  </si>
  <si>
    <t>品牌级别</t>
  </si>
  <si>
    <t>2019合格分数线</t>
  </si>
  <si>
    <t>隐蔽验收</t>
  </si>
  <si>
    <t>全品牌</t>
  </si>
  <si>
    <t>竣工验收</t>
  </si>
  <si>
    <t>汉庭、海友、怡莱</t>
  </si>
  <si>
    <t>宜必思、优佳、星程</t>
  </si>
  <si>
    <t>全季、漫心、尚品、桔子精选</t>
  </si>
  <si>
    <t>桔子水晶、禧玥、美居、花间堂等</t>
  </si>
  <si>
    <t>参考二：</t>
    <phoneticPr fontId="2" type="noConversion"/>
  </si>
  <si>
    <t>优秀总包平均得分</t>
    <phoneticPr fontId="2" type="noConversion"/>
  </si>
  <si>
    <t>验收种类</t>
    <phoneticPr fontId="2" type="noConversion"/>
  </si>
  <si>
    <t>经济型</t>
    <phoneticPr fontId="2" type="noConversion"/>
  </si>
  <si>
    <t>中高端</t>
    <phoneticPr fontId="2" type="noConversion"/>
  </si>
  <si>
    <t>隐蔽验收</t>
    <phoneticPr fontId="2" type="noConversion"/>
  </si>
  <si>
    <t>竣工验收</t>
    <phoneticPr fontId="2" type="noConversion"/>
  </si>
  <si>
    <t>合格</t>
    <phoneticPr fontId="2" type="noConversion"/>
  </si>
  <si>
    <t>二级维度分值</t>
    <phoneticPr fontId="2" type="noConversion"/>
  </si>
  <si>
    <t>验收表格更新时打分表更新的步骤</t>
    <phoneticPr fontId="2" type="noConversion"/>
  </si>
  <si>
    <t>不合格</t>
    <phoneticPr fontId="2" type="noConversion"/>
  </si>
  <si>
    <t>1、撤销工作表、工作簿保护，需密码</t>
    <phoneticPr fontId="2" type="noConversion"/>
  </si>
  <si>
    <t>不适用（该细节要求不在施工范围）</t>
    <phoneticPr fontId="2" type="noConversion"/>
  </si>
  <si>
    <t>2、更新sheet1中，二级维度（高级筛选不重复）、二级维度分值（sumif中减去选择2的汇总即可,确认F列和为100）</t>
    <phoneticPr fontId="2" type="noConversion"/>
  </si>
  <si>
    <r>
      <t>F列公式'</t>
    </r>
    <r>
      <rPr>
        <sz val="11"/>
        <color theme="1"/>
        <rFont val="等线"/>
        <family val="3"/>
        <charset val="134"/>
        <scheme val="minor"/>
      </rPr>
      <t>=SUMIF(验收表内容!B:B,Sheet1!E2,验收表内容!E:E)-SUMIFS(验收表内容!E:E,验收表内容!B:B,Sheet1!E2,验收表内容!G:G,"选择2")</t>
    </r>
    <phoneticPr fontId="2" type="noConversion"/>
  </si>
  <si>
    <t>3、更新“检查内容表”中具体检查项目和得分，检查一遍最后一列的公式，及O列公式前后一致无错误</t>
    <phoneticPr fontId="2" type="noConversion"/>
  </si>
  <si>
    <t>4、检查M列，是否数据全部是只允许序列</t>
    <phoneticPr fontId="2" type="noConversion"/>
  </si>
  <si>
    <t>5、I列，一般项代码使用替换换位2；除了分值那一列其他背景无颜色</t>
    <phoneticPr fontId="2" type="noConversion"/>
  </si>
  <si>
    <t>6、输入几个不合格、不适用，看看整体分值计算是否有问题</t>
    <phoneticPr fontId="2" type="noConversion"/>
  </si>
  <si>
    <t>7、确认无误后，两步锁定</t>
    <phoneticPr fontId="2" type="noConversion"/>
  </si>
  <si>
    <t>7.1 锁定工作表“验收表内容”</t>
    <phoneticPr fontId="2" type="noConversion"/>
  </si>
  <si>
    <t>A</t>
    <phoneticPr fontId="2" type="noConversion"/>
  </si>
  <si>
    <t>先E-K列、及O列隐藏</t>
    <phoneticPr fontId="2" type="noConversion"/>
  </si>
  <si>
    <t>B</t>
    <phoneticPr fontId="2" type="noConversion"/>
  </si>
  <si>
    <t>选定”验收表内容，使用左上角按钮全选所有单元格，右键“设置单元格格式”——“保护”——锁定选中</t>
    <phoneticPr fontId="2" type="noConversion"/>
  </si>
  <si>
    <t>C</t>
    <phoneticPr fontId="2" type="noConversion"/>
  </si>
  <si>
    <t>选定M列第二行到分值合计前面一行，右键“设置单元格格式”——“保护”——锁定选中，</t>
    <phoneticPr fontId="2" type="noConversion"/>
  </si>
  <si>
    <t>7.2 锁定工作簿中的sheet1（先把sheet1隐藏再锁定）</t>
    <phoneticPr fontId="2" type="noConversion"/>
  </si>
  <si>
    <t>检查结果
（只需要输入不合格/不适用的即可，合格的可以为空）</t>
    <phoneticPr fontId="2" type="noConversion"/>
  </si>
  <si>
    <t>二级维度局部必备项扣分</t>
  </si>
  <si>
    <t>标准分</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</si>
</sst>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 #,##0.00_ ;_ * \-#,##0.00_ ;_ * &quot;-&quot;??_ ;_ @_ "/>
    <numFmt numFmtId="176" formatCode="0.0_);[Red]\(0.0\)"/>
    <numFmt numFmtId="177" formatCode="0.00_ "/>
    <numFmt numFmtId="178" formatCode="0.00_);[Red]\(0.00\)"/>
  </numFmts>
  <fonts count="12" x14ac:knownFonts="1">
    <font>
      <sz val="11"/>
      <color theme="1"/>
      <name val="等线"/>
      <family val="2"/>
      <scheme val="minor"/>
    </font>
    <font>
      <sz val="11"/>
      <color theme="1"/>
      <name val="等线"/>
      <family val="2"/>
      <scheme val="minor"/>
    </font>
    <font>
      <sz val="9"/>
      <name val="等线"/>
      <family val="3"/>
      <charset val="134"/>
      <scheme val="minor"/>
    </font>
    <font>
      <sz val="10"/>
      <name val="Arial"/>
      <family val="2"/>
    </font>
    <font>
      <sz val="9"/>
      <name val="宋体"/>
      <family val="3"/>
      <charset val="134"/>
    </font>
    <font>
      <sz val="12"/>
      <name val="微软雅黑"/>
      <family val="2"/>
      <charset val="134"/>
    </font>
    <font>
      <sz val="12"/>
      <name val="等线"/>
      <family val="3"/>
      <charset val="134"/>
      <scheme val="minor"/>
    </font>
    <font>
      <b/>
      <sz val="11"/>
      <color theme="1"/>
      <name val="等线"/>
      <family val="3"/>
      <charset val="134"/>
      <scheme val="minor"/>
    </font>
    <font>
      <sz val="11"/>
      <color theme="1"/>
      <name val="等线"/>
      <family val="3"/>
      <charset val="134"/>
      <scheme val="minor"/>
    </font>
    <font>
      <sz val="11"/>
      <color rgb="FF000000"/>
      <name val="等线"/>
      <family val="3"/>
      <charset val="134"/>
      <scheme val="minor"/>
    </font>
    <font>
      <sz val="9"/>
      <name val="微软雅黑"/>
      <family val="2"/>
      <charset val="134"/>
    </font>
    <font>
      <sz val="9"/>
      <color theme="1"/>
      <name val="等线"/>
      <family val="2"/>
      <scheme val="minor"/>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43" fontId="1" fillId="0" borderId="0" applyFont="0" applyFill="0" applyBorder="0" applyAlignment="0" applyProtection="0">
      <alignment vertical="center"/>
    </xf>
    <xf numFmtId="0" fontId="3" fillId="0" borderId="0"/>
    <xf numFmtId="9" fontId="1" fillId="0" borderId="0" applyFont="0" applyFill="0" applyBorder="0" applyAlignment="0" applyProtection="0">
      <alignment vertical="center"/>
    </xf>
    <xf numFmtId="0" fontId="1" fillId="0" borderId="0"/>
  </cellStyleXfs>
  <cellXfs count="42">
    <xf numFmtId="0" fontId="0" fillId="0" borderId="0" xfId="0"/>
    <xf numFmtId="0" fontId="5" fillId="2" borderId="1" xfId="0" applyFont="1" applyFill="1" applyBorder="1" applyAlignment="1">
      <alignment horizontal="left" vertical="center"/>
    </xf>
    <xf numFmtId="0" fontId="5" fillId="2" borderId="1" xfId="0" applyFont="1" applyFill="1" applyBorder="1" applyAlignment="1">
      <alignment vertical="center"/>
    </xf>
    <xf numFmtId="0" fontId="5" fillId="2" borderId="1" xfId="0" applyFont="1" applyFill="1" applyBorder="1" applyAlignment="1">
      <alignment vertical="center" wrapText="1"/>
    </xf>
    <xf numFmtId="0" fontId="5" fillId="2" borderId="1" xfId="0" applyFont="1" applyFill="1" applyBorder="1" applyAlignment="1">
      <alignment horizontal="center" vertical="center" wrapText="1"/>
    </xf>
    <xf numFmtId="0" fontId="5" fillId="2" borderId="0" xfId="0" applyFont="1" applyFill="1" applyAlignment="1">
      <alignment horizontal="center" vertical="center" wrapText="1"/>
    </xf>
    <xf numFmtId="0" fontId="7" fillId="0" borderId="1" xfId="4" applyFont="1" applyBorder="1"/>
    <xf numFmtId="0" fontId="7" fillId="0" borderId="1" xfId="4" applyFont="1" applyBorder="1" applyAlignment="1">
      <alignment horizontal="center"/>
    </xf>
    <xf numFmtId="0" fontId="7" fillId="0" borderId="0" xfId="4" applyFont="1"/>
    <xf numFmtId="0" fontId="7" fillId="0" borderId="0" xfId="4" applyFont="1" applyAlignment="1">
      <alignment horizontal="center"/>
    </xf>
    <xf numFmtId="0" fontId="8" fillId="0" borderId="1" xfId="4" applyFont="1" applyBorder="1"/>
    <xf numFmtId="0" fontId="8" fillId="0" borderId="1" xfId="4" applyFont="1" applyBorder="1" applyAlignment="1">
      <alignment horizontal="center"/>
    </xf>
    <xf numFmtId="0" fontId="8" fillId="0" borderId="0" xfId="4" applyFont="1"/>
    <xf numFmtId="0" fontId="8" fillId="0" borderId="0" xfId="4" applyFont="1" applyAlignment="1">
      <alignment horizontal="center"/>
    </xf>
    <xf numFmtId="0" fontId="8" fillId="0" borderId="1" xfId="4" applyFont="1" applyFill="1" applyBorder="1"/>
    <xf numFmtId="177" fontId="8" fillId="0" borderId="1" xfId="4" applyNumberFormat="1" applyFont="1" applyBorder="1" applyAlignment="1">
      <alignment horizontal="center"/>
    </xf>
    <xf numFmtId="0" fontId="7" fillId="0" borderId="0" xfId="4" applyFont="1" applyAlignment="1">
      <alignment horizontal="right"/>
    </xf>
    <xf numFmtId="0" fontId="8" fillId="0" borderId="0" xfId="4" applyFont="1" applyAlignment="1">
      <alignment horizontal="right"/>
    </xf>
    <xf numFmtId="0" fontId="9" fillId="3" borderId="1" xfId="4" applyFont="1" applyFill="1" applyBorder="1" applyAlignment="1">
      <alignment vertical="center"/>
    </xf>
    <xf numFmtId="0" fontId="9" fillId="3" borderId="1" xfId="4" applyFont="1" applyFill="1" applyBorder="1" applyAlignment="1">
      <alignment horizontal="center" vertical="center"/>
    </xf>
    <xf numFmtId="0" fontId="9" fillId="3" borderId="1" xfId="4" applyFont="1" applyFill="1" applyBorder="1" applyAlignment="1">
      <alignment vertical="center" wrapText="1"/>
    </xf>
    <xf numFmtId="0" fontId="10" fillId="0" borderId="0" xfId="4" applyFont="1" applyFill="1" applyBorder="1" applyAlignment="1">
      <alignment wrapText="1"/>
    </xf>
    <xf numFmtId="0" fontId="1" fillId="0" borderId="0" xfId="4"/>
    <xf numFmtId="0" fontId="1" fillId="4" borderId="0" xfId="4" applyFill="1"/>
    <xf numFmtId="0" fontId="11" fillId="0" borderId="0" xfId="4" applyFont="1"/>
    <xf numFmtId="0" fontId="8" fillId="0" borderId="0" xfId="0" quotePrefix="1" applyFont="1"/>
    <xf numFmtId="0" fontId="8" fillId="0" borderId="0" xfId="0" applyFont="1"/>
    <xf numFmtId="0" fontId="0" fillId="0" borderId="0" xfId="0" applyAlignment="1">
      <alignment horizontal="right"/>
    </xf>
    <xf numFmtId="0" fontId="5" fillId="0" borderId="1" xfId="0" applyFont="1" applyFill="1" applyBorder="1" applyAlignment="1" applyProtection="1">
      <alignment horizontal="center" vertical="center" wrapText="1"/>
    </xf>
    <xf numFmtId="0" fontId="5" fillId="0" borderId="0" xfId="0" applyFont="1" applyFill="1" applyBorder="1" applyAlignment="1" applyProtection="1">
      <alignment horizontal="center" vertical="center" wrapText="1"/>
    </xf>
    <xf numFmtId="0" fontId="5" fillId="4" borderId="1" xfId="0" applyFont="1" applyFill="1" applyBorder="1" applyAlignment="1" applyProtection="1">
      <alignment wrapText="1"/>
      <protection locked="0"/>
    </xf>
    <xf numFmtId="0" fontId="5" fillId="0" borderId="0" xfId="0" applyFont="1" applyFill="1" applyBorder="1" applyAlignment="1" applyProtection="1">
      <alignment wrapText="1"/>
    </xf>
    <xf numFmtId="0" fontId="5" fillId="4" borderId="1" xfId="0" applyFont="1" applyFill="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6" fillId="2" borderId="0" xfId="0" applyFont="1" applyFill="1" applyAlignment="1" applyProtection="1">
      <alignment vertical="center"/>
    </xf>
    <xf numFmtId="0" fontId="5" fillId="2" borderId="1" xfId="0" applyFont="1" applyFill="1" applyBorder="1" applyAlignment="1" applyProtection="1">
      <alignment horizontal="left" vertical="center" wrapText="1"/>
    </xf>
    <xf numFmtId="176" fontId="5" fillId="2" borderId="1" xfId="0" applyNumberFormat="1" applyFont="1" applyFill="1" applyBorder="1" applyAlignment="1" applyProtection="1">
      <alignment horizontal="center" vertical="center" wrapText="1"/>
    </xf>
    <xf numFmtId="43" fontId="5" fillId="2" borderId="1" xfId="1" applyFont="1" applyFill="1" applyBorder="1" applyAlignment="1" applyProtection="1">
      <alignment horizontal="left" vertical="center" wrapText="1"/>
    </xf>
    <xf numFmtId="0" fontId="5" fillId="2" borderId="0" xfId="0" applyFont="1" applyFill="1" applyAlignment="1" applyProtection="1">
      <alignment horizontal="center" vertical="center" wrapText="1"/>
    </xf>
    <xf numFmtId="0" fontId="5" fillId="2" borderId="0" xfId="0" applyFont="1" applyFill="1" applyAlignment="1" applyProtection="1">
      <alignment horizontal="left" vertical="center" wrapText="1"/>
    </xf>
    <xf numFmtId="178" fontId="5" fillId="0" borderId="1" xfId="3" applyNumberFormat="1" applyFont="1" applyFill="1" applyBorder="1" applyAlignment="1" applyProtection="1">
      <alignment wrapText="1"/>
    </xf>
    <xf numFmtId="0" fontId="9" fillId="3" borderId="1" xfId="4" applyFont="1" applyFill="1" applyBorder="1" applyAlignment="1">
      <alignment vertical="center"/>
    </xf>
  </cellXfs>
  <cellStyles count="5">
    <cellStyle name="百分比" xfId="3" builtinId="5"/>
    <cellStyle name="常规" xfId="0" builtinId="0"/>
    <cellStyle name="常规 2" xfId="4"/>
    <cellStyle name="常规 3" xfId="2"/>
    <cellStyle name="千位分隔"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1%20&#24037;&#31243;&#36136;&#26816;\0.%20&#31532;&#19977;&#26041;&#25110;&#25480;&#26435;&#24635;&#21253;%20&#33258;&#26597;&#34920;\&#38544;&#34109;%20&#26708;&#23376;&#38544;&#34109;&#24037;&#31243;&#39564;&#25910;&#35780;&#20998;&#34920;%20&#26631;&#20934;&#27169;&#26495;&#20986;&#20998;V201912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得分"/>
      <sheetName val="检查表"/>
      <sheetName val="sheet1"/>
    </sheetNames>
    <sheetDataSet>
      <sheetData sheetId="0"/>
      <sheetData sheetId="1"/>
      <sheetData sheetId="2">
        <row r="3">
          <cell r="A3" t="str">
            <v>不适用（该细节要求不在施工范围）</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H22"/>
  <sheetViews>
    <sheetView workbookViewId="0">
      <selection activeCell="D6" sqref="D6"/>
    </sheetView>
  </sheetViews>
  <sheetFormatPr defaultColWidth="9" defaultRowHeight="13.8" x14ac:dyDescent="0.25"/>
  <cols>
    <col min="1" max="1" width="19.21875" style="12" bestFit="1" customWidth="1"/>
    <col min="2" max="2" width="9" style="13"/>
    <col min="3" max="3" width="9.88671875" style="13" bestFit="1" customWidth="1"/>
    <col min="4" max="4" width="31.77734375" style="12" bestFit="1" customWidth="1"/>
    <col min="5" max="5" width="15.33203125" style="12" bestFit="1" customWidth="1"/>
    <col min="6" max="6" width="9" style="12"/>
    <col min="7" max="7" width="31.77734375" style="12" bestFit="1" customWidth="1"/>
    <col min="8" max="8" width="15.33203125" style="13" bestFit="1" customWidth="1"/>
    <col min="9" max="16384" width="9" style="12"/>
  </cols>
  <sheetData>
    <row r="2" spans="1:8" s="8" customFormat="1" x14ac:dyDescent="0.25">
      <c r="A2" s="6" t="s">
        <v>726</v>
      </c>
      <c r="B2" s="7" t="s">
        <v>727</v>
      </c>
      <c r="C2" s="7" t="s">
        <v>728</v>
      </c>
      <c r="H2" s="9"/>
    </row>
    <row r="3" spans="1:8" x14ac:dyDescent="0.25">
      <c r="A3" s="10" t="s">
        <v>729</v>
      </c>
      <c r="B3" s="11">
        <f>COUNT(检查表!H:H)</f>
        <v>329</v>
      </c>
      <c r="C3" s="11">
        <v>100</v>
      </c>
    </row>
    <row r="4" spans="1:8" x14ac:dyDescent="0.25">
      <c r="A4" s="10" t="s">
        <v>730</v>
      </c>
      <c r="B4" s="11">
        <f>COUNTIFS(检查表!H:H,0,检查表!J:J,"不合格")</f>
        <v>0</v>
      </c>
      <c r="C4" s="11">
        <f>IF(B4&gt;0,-100,0)</f>
        <v>0</v>
      </c>
    </row>
    <row r="5" spans="1:8" x14ac:dyDescent="0.25">
      <c r="A5" s="10" t="s">
        <v>731</v>
      </c>
      <c r="B5" s="11">
        <f>COUNTIFS(检查表!H:H,1,检查表!J:J,"不合格")</f>
        <v>0</v>
      </c>
      <c r="C5" s="11">
        <f>-SUMIFS(检查表!E:E,检查表!H:H,1,检查表!J:J,"不合格")</f>
        <v>0</v>
      </c>
    </row>
    <row r="6" spans="1:8" x14ac:dyDescent="0.25">
      <c r="A6" s="10" t="s">
        <v>732</v>
      </c>
      <c r="B6" s="11">
        <f>COUNTIFS(检查表!H:H,2,检查表!J:J,"不合格")</f>
        <v>0</v>
      </c>
      <c r="C6" s="11">
        <f>-SUMIFS(检查表!E:E,检查表!H:H,2,检查表!J:J,"不合格")</f>
        <v>0</v>
      </c>
    </row>
    <row r="7" spans="1:8" x14ac:dyDescent="0.25">
      <c r="A7" s="14" t="s">
        <v>733</v>
      </c>
      <c r="B7" s="11">
        <f>COUNTIFS(得分!J:J,[1]sheet1!A3)</f>
        <v>0</v>
      </c>
      <c r="C7" s="11">
        <f>SUMIF(检查表!J:J,Sheet1!A3,检查表!E:E)</f>
        <v>0</v>
      </c>
    </row>
    <row r="8" spans="1:8" x14ac:dyDescent="0.25">
      <c r="B8" s="10" t="s">
        <v>734</v>
      </c>
      <c r="C8" s="11">
        <f>SUM(C4:C6)</f>
        <v>0</v>
      </c>
    </row>
    <row r="9" spans="1:8" x14ac:dyDescent="0.25">
      <c r="B9" s="7" t="s">
        <v>735</v>
      </c>
      <c r="C9" s="15">
        <f>检查表!J331</f>
        <v>100</v>
      </c>
    </row>
    <row r="11" spans="1:8" x14ac:dyDescent="0.25">
      <c r="A11" s="16" t="s">
        <v>736</v>
      </c>
      <c r="B11" s="8" t="s">
        <v>737</v>
      </c>
      <c r="C11" s="12"/>
      <c r="E11" s="13"/>
      <c r="H11" s="12"/>
    </row>
    <row r="12" spans="1:8" x14ac:dyDescent="0.25">
      <c r="A12" s="17"/>
      <c r="B12" s="12"/>
      <c r="C12" s="18" t="s">
        <v>738</v>
      </c>
      <c r="D12" s="18" t="s">
        <v>739</v>
      </c>
      <c r="E12" s="19" t="s">
        <v>740</v>
      </c>
      <c r="H12" s="12"/>
    </row>
    <row r="13" spans="1:8" x14ac:dyDescent="0.25">
      <c r="A13" s="17"/>
      <c r="B13" s="12"/>
      <c r="C13" s="20" t="s">
        <v>741</v>
      </c>
      <c r="D13" s="20" t="s">
        <v>742</v>
      </c>
      <c r="E13" s="19">
        <v>63</v>
      </c>
      <c r="H13" s="12"/>
    </row>
    <row r="14" spans="1:8" x14ac:dyDescent="0.25">
      <c r="A14" s="17"/>
      <c r="B14" s="12"/>
      <c r="C14" s="41" t="s">
        <v>743</v>
      </c>
      <c r="D14" s="18" t="s">
        <v>744</v>
      </c>
      <c r="E14" s="19">
        <v>65</v>
      </c>
      <c r="H14" s="12"/>
    </row>
    <row r="15" spans="1:8" x14ac:dyDescent="0.25">
      <c r="A15" s="17"/>
      <c r="B15" s="12"/>
      <c r="C15" s="41"/>
      <c r="D15" s="18" t="s">
        <v>745</v>
      </c>
      <c r="E15" s="19">
        <v>70</v>
      </c>
      <c r="H15" s="12"/>
    </row>
    <row r="16" spans="1:8" x14ac:dyDescent="0.25">
      <c r="A16" s="17"/>
      <c r="B16" s="12"/>
      <c r="C16" s="41"/>
      <c r="D16" s="18" t="s">
        <v>746</v>
      </c>
      <c r="E16" s="19">
        <v>72</v>
      </c>
      <c r="H16" s="12"/>
    </row>
    <row r="17" spans="1:8" x14ac:dyDescent="0.25">
      <c r="A17" s="17"/>
      <c r="B17" s="12"/>
      <c r="C17" s="41"/>
      <c r="D17" s="18" t="s">
        <v>747</v>
      </c>
      <c r="E17" s="19">
        <v>75</v>
      </c>
      <c r="H17" s="12"/>
    </row>
    <row r="18" spans="1:8" x14ac:dyDescent="0.25">
      <c r="A18" s="17"/>
      <c r="B18" s="12"/>
      <c r="C18" s="12"/>
      <c r="E18" s="13"/>
    </row>
    <row r="19" spans="1:8" x14ac:dyDescent="0.25">
      <c r="A19" s="16" t="s">
        <v>748</v>
      </c>
      <c r="B19" s="8" t="s">
        <v>749</v>
      </c>
      <c r="C19" s="12"/>
      <c r="E19" s="13"/>
      <c r="H19" s="12"/>
    </row>
    <row r="20" spans="1:8" x14ac:dyDescent="0.25">
      <c r="A20" s="17"/>
      <c r="B20" s="12"/>
      <c r="C20" s="10" t="s">
        <v>750</v>
      </c>
      <c r="D20" s="18" t="s">
        <v>751</v>
      </c>
      <c r="E20" s="11" t="s">
        <v>752</v>
      </c>
      <c r="H20" s="12"/>
    </row>
    <row r="21" spans="1:8" x14ac:dyDescent="0.25">
      <c r="B21" s="12"/>
      <c r="C21" s="10" t="s">
        <v>753</v>
      </c>
      <c r="D21" s="10">
        <v>80</v>
      </c>
      <c r="E21" s="11">
        <v>82</v>
      </c>
      <c r="H21" s="12"/>
    </row>
    <row r="22" spans="1:8" x14ac:dyDescent="0.25">
      <c r="B22" s="12"/>
      <c r="C22" s="10" t="s">
        <v>754</v>
      </c>
      <c r="D22" s="10">
        <v>81</v>
      </c>
      <c r="E22" s="11">
        <v>83</v>
      </c>
      <c r="H22" s="12"/>
    </row>
  </sheetData>
  <sheetProtection algorithmName="SHA-512" hashValue="uyI7+pc1swiCoplFS25+P0eIEHwFH4/Qk1oIoGvP21+H3KVC0CPA7oL17bfjiz/cN7LaVk38zA0NkA2pXDV5iw==" saltValue="tJWTDJpYEMr3re8FjJrPkw==" spinCount="100000" sheet="1" objects="1" scenarios="1"/>
  <mergeCells count="1">
    <mergeCell ref="C14:C17"/>
  </mergeCells>
  <phoneticPr fontId="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L331"/>
  <sheetViews>
    <sheetView tabSelected="1" zoomScale="75" zoomScaleNormal="75" workbookViewId="0">
      <pane ySplit="1" topLeftCell="A320" activePane="bottomLeft" state="frozen"/>
      <selection pane="bottomLeft" activeCell="Q327" sqref="Q327"/>
    </sheetView>
  </sheetViews>
  <sheetFormatPr defaultColWidth="8.88671875" defaultRowHeight="17.399999999999999" x14ac:dyDescent="0.4"/>
  <cols>
    <col min="1" max="1" width="12.44140625" style="38" customWidth="1"/>
    <col min="2" max="2" width="11.33203125" style="38" customWidth="1"/>
    <col min="3" max="3" width="12.21875" style="38" customWidth="1"/>
    <col min="4" max="4" width="75" style="39" customWidth="1"/>
    <col min="5" max="5" width="9" style="38" customWidth="1"/>
    <col min="6" max="6" width="12.44140625" style="38" customWidth="1"/>
    <col min="7" max="7" width="9.44140625" style="38" customWidth="1"/>
    <col min="8" max="8" width="12.44140625" style="38" bestFit="1" customWidth="1"/>
    <col min="9" max="9" width="9.109375" style="38" customWidth="1"/>
    <col min="10" max="10" width="19.44140625" style="31" customWidth="1"/>
    <col min="11" max="11" width="10.6640625" style="31" customWidth="1"/>
    <col min="12" max="12" width="13.44140625" style="31" hidden="1" customWidth="1"/>
    <col min="13" max="15" width="0" style="34" hidden="1" customWidth="1"/>
    <col min="16" max="16384" width="8.88671875" style="34"/>
  </cols>
  <sheetData>
    <row r="1" spans="1:12" ht="87" x14ac:dyDescent="0.25">
      <c r="A1" s="33" t="s">
        <v>0</v>
      </c>
      <c r="B1" s="33" t="s">
        <v>1</v>
      </c>
      <c r="C1" s="33" t="s">
        <v>2</v>
      </c>
      <c r="D1" s="33" t="s">
        <v>3</v>
      </c>
      <c r="E1" s="33" t="s">
        <v>640</v>
      </c>
      <c r="F1" s="33" t="s">
        <v>4</v>
      </c>
      <c r="G1" s="33" t="s">
        <v>5</v>
      </c>
      <c r="H1" s="33" t="s">
        <v>6</v>
      </c>
      <c r="I1" s="33" t="s">
        <v>673</v>
      </c>
      <c r="J1" s="28" t="s">
        <v>776</v>
      </c>
      <c r="K1" s="29"/>
      <c r="L1" s="29" t="s">
        <v>777</v>
      </c>
    </row>
    <row r="2" spans="1:12" ht="139.19999999999999" x14ac:dyDescent="0.4">
      <c r="A2" s="33" t="s">
        <v>643</v>
      </c>
      <c r="B2" s="33" t="s">
        <v>8</v>
      </c>
      <c r="C2" s="33" t="s">
        <v>316</v>
      </c>
      <c r="D2" s="35" t="s">
        <v>645</v>
      </c>
      <c r="E2" s="36">
        <v>0</v>
      </c>
      <c r="F2" s="33"/>
      <c r="G2" s="33"/>
      <c r="H2" s="33">
        <v>0</v>
      </c>
      <c r="I2" s="33" t="s">
        <v>9</v>
      </c>
      <c r="J2" s="30"/>
      <c r="L2" s="31">
        <f>IF(AND(H2=1,J2=Sheet1!$A$2),VLOOKUP(检查表!B2,Sheet1!E:F,2,0),0)</f>
        <v>0</v>
      </c>
    </row>
    <row r="3" spans="1:12" ht="174" x14ac:dyDescent="0.4">
      <c r="A3" s="33" t="s">
        <v>643</v>
      </c>
      <c r="B3" s="33" t="s">
        <v>8</v>
      </c>
      <c r="C3" s="33" t="s">
        <v>644</v>
      </c>
      <c r="D3" s="35" t="s">
        <v>646</v>
      </c>
      <c r="E3" s="36">
        <v>0</v>
      </c>
      <c r="F3" s="33"/>
      <c r="G3" s="33"/>
      <c r="H3" s="33">
        <v>0</v>
      </c>
      <c r="I3" s="33" t="s">
        <v>9</v>
      </c>
      <c r="J3" s="30"/>
      <c r="L3" s="31">
        <f>IF(AND(H3=1,J3=Sheet1!$A$2),VLOOKUP(检查表!B3,Sheet1!E:F,2,0),0)</f>
        <v>0</v>
      </c>
    </row>
    <row r="4" spans="1:12" x14ac:dyDescent="0.4">
      <c r="A4" s="33" t="s">
        <v>7</v>
      </c>
      <c r="B4" s="33" t="s">
        <v>10</v>
      </c>
      <c r="C4" s="33" t="s">
        <v>317</v>
      </c>
      <c r="D4" s="35" t="s">
        <v>11</v>
      </c>
      <c r="E4" s="36">
        <v>0</v>
      </c>
      <c r="F4" s="33"/>
      <c r="G4" s="33"/>
      <c r="H4" s="33">
        <v>0</v>
      </c>
      <c r="I4" s="33" t="s">
        <v>9</v>
      </c>
      <c r="J4" s="30"/>
      <c r="L4" s="31">
        <f>IF(AND(H4=1,J4=Sheet1!$A$2),VLOOKUP(检查表!B4,Sheet1!E:F,2,0),0)</f>
        <v>0</v>
      </c>
    </row>
    <row r="5" spans="1:12" ht="52.2" x14ac:dyDescent="0.4">
      <c r="A5" s="33" t="s">
        <v>12</v>
      </c>
      <c r="B5" s="33" t="s">
        <v>13</v>
      </c>
      <c r="C5" s="33" t="s">
        <v>318</v>
      </c>
      <c r="D5" s="35" t="s">
        <v>307</v>
      </c>
      <c r="E5" s="36">
        <v>0</v>
      </c>
      <c r="F5" s="33"/>
      <c r="G5" s="33"/>
      <c r="H5" s="33">
        <v>0</v>
      </c>
      <c r="I5" s="33" t="s">
        <v>14</v>
      </c>
      <c r="J5" s="30"/>
      <c r="L5" s="31">
        <f>IF(AND(H5=1,J5=Sheet1!$A$2),VLOOKUP(检查表!B5,Sheet1!E:F,2,0),0)</f>
        <v>0</v>
      </c>
    </row>
    <row r="6" spans="1:12" ht="69.599999999999994" x14ac:dyDescent="0.4">
      <c r="A6" s="33" t="s">
        <v>12</v>
      </c>
      <c r="B6" s="33" t="s">
        <v>15</v>
      </c>
      <c r="C6" s="33" t="s">
        <v>319</v>
      </c>
      <c r="D6" s="35" t="s">
        <v>308</v>
      </c>
      <c r="E6" s="36">
        <v>0</v>
      </c>
      <c r="F6" s="33"/>
      <c r="G6" s="33"/>
      <c r="H6" s="33">
        <v>0</v>
      </c>
      <c r="I6" s="33" t="s">
        <v>14</v>
      </c>
      <c r="J6" s="30"/>
      <c r="L6" s="31">
        <f>IF(AND(H6=1,J6=Sheet1!$A$2),VLOOKUP(检查表!B6,Sheet1!E:F,2,0),0)</f>
        <v>0</v>
      </c>
    </row>
    <row r="7" spans="1:12" ht="69.599999999999994" x14ac:dyDescent="0.4">
      <c r="A7" s="33" t="s">
        <v>12</v>
      </c>
      <c r="B7" s="33" t="s">
        <v>15</v>
      </c>
      <c r="C7" s="33" t="s">
        <v>320</v>
      </c>
      <c r="D7" s="35" t="s">
        <v>309</v>
      </c>
      <c r="E7" s="36">
        <v>0</v>
      </c>
      <c r="F7" s="33"/>
      <c r="G7" s="33"/>
      <c r="H7" s="33">
        <v>0</v>
      </c>
      <c r="I7" s="33" t="s">
        <v>14</v>
      </c>
      <c r="J7" s="30"/>
      <c r="L7" s="31">
        <f>IF(AND(H7=1,J7=Sheet1!$A$2),VLOOKUP(检查表!B7,Sheet1!E:F,2,0),0)</f>
        <v>0</v>
      </c>
    </row>
    <row r="8" spans="1:12" ht="69.599999999999994" x14ac:dyDescent="0.4">
      <c r="A8" s="33" t="s">
        <v>12</v>
      </c>
      <c r="B8" s="33" t="s">
        <v>15</v>
      </c>
      <c r="C8" s="33" t="s">
        <v>321</v>
      </c>
      <c r="D8" s="35" t="s">
        <v>310</v>
      </c>
      <c r="E8" s="36">
        <v>0</v>
      </c>
      <c r="F8" s="33"/>
      <c r="G8" s="33"/>
      <c r="H8" s="33">
        <v>0</v>
      </c>
      <c r="I8" s="33" t="s">
        <v>14</v>
      </c>
      <c r="J8" s="30"/>
      <c r="L8" s="31">
        <f>IF(AND(H8=1,J8=Sheet1!$A$2),VLOOKUP(检查表!B8,Sheet1!E:F,2,0),0)</f>
        <v>0</v>
      </c>
    </row>
    <row r="9" spans="1:12" ht="69.599999999999994" x14ac:dyDescent="0.4">
      <c r="A9" s="33" t="s">
        <v>12</v>
      </c>
      <c r="B9" s="33" t="s">
        <v>15</v>
      </c>
      <c r="C9" s="33" t="s">
        <v>322</v>
      </c>
      <c r="D9" s="35" t="s">
        <v>311</v>
      </c>
      <c r="E9" s="36">
        <v>0</v>
      </c>
      <c r="F9" s="33"/>
      <c r="G9" s="33"/>
      <c r="H9" s="33">
        <v>0</v>
      </c>
      <c r="I9" s="33" t="s">
        <v>14</v>
      </c>
      <c r="J9" s="30"/>
      <c r="L9" s="31">
        <f>IF(AND(H9=1,J9=Sheet1!$A$2),VLOOKUP(检查表!B9,Sheet1!E:F,2,0),0)</f>
        <v>0</v>
      </c>
    </row>
    <row r="10" spans="1:12" ht="69.599999999999994" x14ac:dyDescent="0.4">
      <c r="A10" s="33" t="s">
        <v>12</v>
      </c>
      <c r="B10" s="33" t="s">
        <v>15</v>
      </c>
      <c r="C10" s="33" t="s">
        <v>323</v>
      </c>
      <c r="D10" s="35" t="s">
        <v>201</v>
      </c>
      <c r="E10" s="36">
        <v>0</v>
      </c>
      <c r="F10" s="33"/>
      <c r="G10" s="33"/>
      <c r="H10" s="33">
        <v>0</v>
      </c>
      <c r="I10" s="33" t="s">
        <v>14</v>
      </c>
      <c r="J10" s="30"/>
      <c r="L10" s="31">
        <f>IF(AND(H10=1,J10=Sheet1!$A$2),VLOOKUP(检查表!B10,Sheet1!E:F,2,0),0)</f>
        <v>0</v>
      </c>
    </row>
    <row r="11" spans="1:12" ht="52.2" x14ac:dyDescent="0.4">
      <c r="A11" s="33" t="s">
        <v>16</v>
      </c>
      <c r="B11" s="33" t="s">
        <v>16</v>
      </c>
      <c r="C11" s="33" t="s">
        <v>324</v>
      </c>
      <c r="D11" s="35" t="s">
        <v>625</v>
      </c>
      <c r="E11" s="36">
        <v>0.3</v>
      </c>
      <c r="F11" s="33"/>
      <c r="G11" s="33"/>
      <c r="H11" s="33">
        <v>1</v>
      </c>
      <c r="I11" s="33"/>
      <c r="J11" s="30"/>
      <c r="L11" s="31">
        <f>IF(AND(H11=1,J11=Sheet1!$A$2),VLOOKUP(检查表!B11,Sheet1!E:F,2,0),0)</f>
        <v>0</v>
      </c>
    </row>
    <row r="12" spans="1:12" x14ac:dyDescent="0.4">
      <c r="A12" s="33" t="s">
        <v>16</v>
      </c>
      <c r="B12" s="33" t="s">
        <v>16</v>
      </c>
      <c r="C12" s="33" t="s">
        <v>325</v>
      </c>
      <c r="D12" s="35" t="s">
        <v>626</v>
      </c>
      <c r="E12" s="36">
        <v>0.3</v>
      </c>
      <c r="F12" s="33"/>
      <c r="G12" s="33"/>
      <c r="H12" s="33">
        <v>2</v>
      </c>
      <c r="I12" s="33"/>
      <c r="J12" s="30"/>
      <c r="L12" s="31">
        <f>IF(AND(H12=1,J12=Sheet1!$A$2),VLOOKUP(检查表!B12,Sheet1!E:F,2,0),0)</f>
        <v>0</v>
      </c>
    </row>
    <row r="13" spans="1:12" ht="87" x14ac:dyDescent="0.4">
      <c r="A13" s="33" t="s">
        <v>17</v>
      </c>
      <c r="B13" s="33" t="s">
        <v>18</v>
      </c>
      <c r="C13" s="33" t="s">
        <v>326</v>
      </c>
      <c r="D13" s="35" t="s">
        <v>177</v>
      </c>
      <c r="E13" s="36">
        <v>0.5</v>
      </c>
      <c r="F13" s="33"/>
      <c r="G13" s="33"/>
      <c r="H13" s="33">
        <v>2</v>
      </c>
      <c r="I13" s="33" t="s">
        <v>9</v>
      </c>
      <c r="J13" s="30"/>
      <c r="L13" s="31">
        <f>IF(AND(H13=1,J13=Sheet1!$A$2),VLOOKUP(检查表!B13,Sheet1!E:F,2,0),0)</f>
        <v>0</v>
      </c>
    </row>
    <row r="14" spans="1:12" ht="34.799999999999997" x14ac:dyDescent="0.4">
      <c r="A14" s="33" t="s">
        <v>17</v>
      </c>
      <c r="B14" s="33" t="s">
        <v>19</v>
      </c>
      <c r="C14" s="33" t="s">
        <v>327</v>
      </c>
      <c r="D14" s="35" t="s">
        <v>627</v>
      </c>
      <c r="E14" s="36">
        <v>0.3</v>
      </c>
      <c r="F14" s="33"/>
      <c r="G14" s="33"/>
      <c r="H14" s="33">
        <v>1</v>
      </c>
      <c r="I14" s="33" t="s">
        <v>9</v>
      </c>
      <c r="J14" s="30"/>
      <c r="L14" s="31">
        <f>IF(AND(H14=1,J14=Sheet1!$A$2),VLOOKUP(检查表!B14,Sheet1!E:F,2,0),0)</f>
        <v>0</v>
      </c>
    </row>
    <row r="15" spans="1:12" x14ac:dyDescent="0.4">
      <c r="A15" s="33" t="s">
        <v>17</v>
      </c>
      <c r="B15" s="33" t="s">
        <v>19</v>
      </c>
      <c r="C15" s="33" t="s">
        <v>328</v>
      </c>
      <c r="D15" s="35" t="s">
        <v>20</v>
      </c>
      <c r="E15" s="36">
        <v>0.3</v>
      </c>
      <c r="F15" s="33"/>
      <c r="G15" s="33"/>
      <c r="H15" s="33">
        <v>1</v>
      </c>
      <c r="I15" s="33"/>
      <c r="J15" s="30"/>
      <c r="L15" s="31">
        <f>IF(AND(H15=1,J15=Sheet1!$A$2),VLOOKUP(检查表!B15,Sheet1!E:F,2,0),0)</f>
        <v>0</v>
      </c>
    </row>
    <row r="16" spans="1:12" x14ac:dyDescent="0.4">
      <c r="A16" s="33" t="s">
        <v>17</v>
      </c>
      <c r="B16" s="33" t="s">
        <v>19</v>
      </c>
      <c r="C16" s="33" t="s">
        <v>329</v>
      </c>
      <c r="D16" s="35" t="s">
        <v>21</v>
      </c>
      <c r="E16" s="36">
        <v>0.6</v>
      </c>
      <c r="F16" s="33"/>
      <c r="G16" s="33"/>
      <c r="H16" s="33">
        <v>2</v>
      </c>
      <c r="I16" s="33"/>
      <c r="J16" s="30"/>
      <c r="L16" s="31">
        <f>IF(AND(H16=1,J16=Sheet1!$A$2),VLOOKUP(检查表!B16,Sheet1!E:F,2,0),0)</f>
        <v>0</v>
      </c>
    </row>
    <row r="17" spans="1:12" ht="34.799999999999997" x14ac:dyDescent="0.4">
      <c r="A17" s="33" t="s">
        <v>17</v>
      </c>
      <c r="B17" s="33" t="s">
        <v>22</v>
      </c>
      <c r="C17" s="33" t="s">
        <v>330</v>
      </c>
      <c r="D17" s="35" t="s">
        <v>628</v>
      </c>
      <c r="E17" s="36">
        <v>0.8</v>
      </c>
      <c r="F17" s="33"/>
      <c r="G17" s="33"/>
      <c r="H17" s="33">
        <v>2</v>
      </c>
      <c r="I17" s="33" t="s">
        <v>9</v>
      </c>
      <c r="J17" s="30"/>
      <c r="L17" s="31">
        <f>IF(AND(H17=1,J17=Sheet1!$A$2),VLOOKUP(检查表!B17,Sheet1!E:F,2,0),0)</f>
        <v>0</v>
      </c>
    </row>
    <row r="18" spans="1:12" x14ac:dyDescent="0.4">
      <c r="A18" s="33" t="s">
        <v>17</v>
      </c>
      <c r="B18" s="33" t="s">
        <v>22</v>
      </c>
      <c r="C18" s="33" t="s">
        <v>331</v>
      </c>
      <c r="D18" s="35" t="s">
        <v>23</v>
      </c>
      <c r="E18" s="36">
        <v>0.8</v>
      </c>
      <c r="F18" s="33"/>
      <c r="G18" s="33"/>
      <c r="H18" s="33">
        <v>2</v>
      </c>
      <c r="I18" s="33"/>
      <c r="J18" s="30"/>
      <c r="L18" s="31">
        <f>IF(AND(H18=1,J18=Sheet1!$A$2),VLOOKUP(检查表!B18,Sheet1!E:F,2,0),0)</f>
        <v>0</v>
      </c>
    </row>
    <row r="19" spans="1:12" ht="34.799999999999997" x14ac:dyDescent="0.4">
      <c r="A19" s="33" t="s">
        <v>17</v>
      </c>
      <c r="B19" s="33" t="s">
        <v>22</v>
      </c>
      <c r="C19" s="33" t="s">
        <v>332</v>
      </c>
      <c r="D19" s="35" t="s">
        <v>24</v>
      </c>
      <c r="E19" s="36">
        <v>0.7</v>
      </c>
      <c r="F19" s="33"/>
      <c r="G19" s="33"/>
      <c r="H19" s="33">
        <v>2</v>
      </c>
      <c r="I19" s="33" t="s">
        <v>9</v>
      </c>
      <c r="J19" s="30"/>
      <c r="L19" s="31">
        <f>IF(AND(H19=1,J19=Sheet1!$A$2),VLOOKUP(检查表!B19,Sheet1!E:F,2,0),0)</f>
        <v>0</v>
      </c>
    </row>
    <row r="20" spans="1:12" ht="52.2" x14ac:dyDescent="0.4">
      <c r="A20" s="33" t="s">
        <v>17</v>
      </c>
      <c r="B20" s="33" t="s">
        <v>25</v>
      </c>
      <c r="C20" s="33" t="s">
        <v>333</v>
      </c>
      <c r="D20" s="35" t="s">
        <v>693</v>
      </c>
      <c r="E20" s="36">
        <v>0.3</v>
      </c>
      <c r="F20" s="33"/>
      <c r="G20" s="33"/>
      <c r="H20" s="33">
        <v>1</v>
      </c>
      <c r="I20" s="33"/>
      <c r="J20" s="30"/>
      <c r="L20" s="31">
        <f>IF(AND(H20=1,J20=Sheet1!$A$2),VLOOKUP(检查表!B20,Sheet1!E:F,2,0),0)</f>
        <v>0</v>
      </c>
    </row>
    <row r="21" spans="1:12" ht="52.2" x14ac:dyDescent="0.4">
      <c r="A21" s="33" t="s">
        <v>17</v>
      </c>
      <c r="B21" s="33" t="s">
        <v>25</v>
      </c>
      <c r="C21" s="33" t="s">
        <v>334</v>
      </c>
      <c r="D21" s="35" t="s">
        <v>694</v>
      </c>
      <c r="E21" s="36">
        <v>0.3</v>
      </c>
      <c r="F21" s="33"/>
      <c r="G21" s="33"/>
      <c r="H21" s="33">
        <v>1</v>
      </c>
      <c r="I21" s="33" t="s">
        <v>9</v>
      </c>
      <c r="J21" s="30"/>
      <c r="L21" s="31">
        <f>IF(AND(H21=1,J21=Sheet1!$A$2),VLOOKUP(检查表!B21,Sheet1!E:F,2,0),0)</f>
        <v>0</v>
      </c>
    </row>
    <row r="22" spans="1:12" ht="87" x14ac:dyDescent="0.4">
      <c r="A22" s="33" t="s">
        <v>17</v>
      </c>
      <c r="B22" s="33" t="s">
        <v>25</v>
      </c>
      <c r="C22" s="33" t="s">
        <v>692</v>
      </c>
      <c r="D22" s="35" t="s">
        <v>695</v>
      </c>
      <c r="E22" s="36">
        <v>0</v>
      </c>
      <c r="F22" s="33"/>
      <c r="G22" s="33"/>
      <c r="H22" s="33">
        <v>0</v>
      </c>
      <c r="I22" s="33"/>
      <c r="J22" s="30"/>
      <c r="L22" s="31">
        <f>IF(AND(H22=1,J22=Sheet1!$A$2),VLOOKUP(检查表!B22,Sheet1!E:F,2,0),0)</f>
        <v>0</v>
      </c>
    </row>
    <row r="23" spans="1:12" ht="52.2" x14ac:dyDescent="0.4">
      <c r="A23" s="33" t="s">
        <v>17</v>
      </c>
      <c r="B23" s="33" t="s">
        <v>25</v>
      </c>
      <c r="C23" s="33" t="s">
        <v>335</v>
      </c>
      <c r="D23" s="35" t="s">
        <v>26</v>
      </c>
      <c r="E23" s="36">
        <v>0.3</v>
      </c>
      <c r="F23" s="33"/>
      <c r="G23" s="33"/>
      <c r="H23" s="33">
        <v>1</v>
      </c>
      <c r="I23" s="33"/>
      <c r="J23" s="30"/>
      <c r="L23" s="31">
        <f>IF(AND(H23=1,J23=Sheet1!$A$2),VLOOKUP(检查表!B23,Sheet1!E:F,2,0),0)</f>
        <v>0</v>
      </c>
    </row>
    <row r="24" spans="1:12" ht="52.2" x14ac:dyDescent="0.4">
      <c r="A24" s="33" t="s">
        <v>17</v>
      </c>
      <c r="B24" s="33" t="s">
        <v>25</v>
      </c>
      <c r="C24" s="33" t="s">
        <v>336</v>
      </c>
      <c r="D24" s="35" t="s">
        <v>27</v>
      </c>
      <c r="E24" s="36">
        <v>0.7</v>
      </c>
      <c r="F24" s="33"/>
      <c r="G24" s="33"/>
      <c r="H24" s="33">
        <v>2</v>
      </c>
      <c r="I24" s="33"/>
      <c r="J24" s="30"/>
      <c r="L24" s="31">
        <f>IF(AND(H24=1,J24=Sheet1!$A$2),VLOOKUP(检查表!B24,Sheet1!E:F,2,0),0)</f>
        <v>0</v>
      </c>
    </row>
    <row r="25" spans="1:12" ht="52.2" x14ac:dyDescent="0.4">
      <c r="A25" s="33" t="s">
        <v>17</v>
      </c>
      <c r="B25" s="33" t="s">
        <v>25</v>
      </c>
      <c r="C25" s="33" t="s">
        <v>337</v>
      </c>
      <c r="D25" s="35" t="s">
        <v>28</v>
      </c>
      <c r="E25" s="36">
        <v>0.7</v>
      </c>
      <c r="F25" s="33"/>
      <c r="G25" s="33"/>
      <c r="H25" s="33">
        <v>2</v>
      </c>
      <c r="I25" s="33"/>
      <c r="J25" s="30"/>
      <c r="L25" s="31">
        <f>IF(AND(H25=1,J25=Sheet1!$A$2),VLOOKUP(检查表!B25,Sheet1!E:F,2,0),0)</f>
        <v>0</v>
      </c>
    </row>
    <row r="26" spans="1:12" ht="34.799999999999997" x14ac:dyDescent="0.4">
      <c r="A26" s="33" t="s">
        <v>17</v>
      </c>
      <c r="B26" s="33" t="s">
        <v>29</v>
      </c>
      <c r="C26" s="33" t="s">
        <v>338</v>
      </c>
      <c r="D26" s="35" t="s">
        <v>30</v>
      </c>
      <c r="E26" s="36">
        <v>0.3</v>
      </c>
      <c r="F26" s="33"/>
      <c r="G26" s="33"/>
      <c r="H26" s="33">
        <v>1</v>
      </c>
      <c r="I26" s="33" t="s">
        <v>9</v>
      </c>
      <c r="J26" s="30"/>
      <c r="L26" s="31">
        <f>IF(AND(H26=1,J26=Sheet1!$A$2),VLOOKUP(检查表!B26,Sheet1!E:F,2,0),0)</f>
        <v>0</v>
      </c>
    </row>
    <row r="27" spans="1:12" ht="34.799999999999997" x14ac:dyDescent="0.4">
      <c r="A27" s="33" t="s">
        <v>17</v>
      </c>
      <c r="B27" s="33" t="s">
        <v>29</v>
      </c>
      <c r="C27" s="33" t="s">
        <v>339</v>
      </c>
      <c r="D27" s="37" t="s">
        <v>314</v>
      </c>
      <c r="E27" s="36">
        <v>0</v>
      </c>
      <c r="F27" s="33"/>
      <c r="G27" s="33"/>
      <c r="H27" s="33">
        <v>0</v>
      </c>
      <c r="I27" s="33"/>
      <c r="J27" s="30"/>
      <c r="L27" s="31">
        <f>IF(AND(H27=1,J27=Sheet1!$A$2),VLOOKUP(检查表!B27,Sheet1!E:F,2,0),0)</f>
        <v>0</v>
      </c>
    </row>
    <row r="28" spans="1:12" ht="34.799999999999997" x14ac:dyDescent="0.4">
      <c r="A28" s="33" t="s">
        <v>17</v>
      </c>
      <c r="B28" s="33" t="s">
        <v>29</v>
      </c>
      <c r="C28" s="33" t="s">
        <v>340</v>
      </c>
      <c r="D28" s="35" t="s">
        <v>27</v>
      </c>
      <c r="E28" s="36">
        <v>0.6</v>
      </c>
      <c r="F28" s="33"/>
      <c r="G28" s="33"/>
      <c r="H28" s="33">
        <v>2</v>
      </c>
      <c r="I28" s="33"/>
      <c r="J28" s="30"/>
      <c r="L28" s="31">
        <f>IF(AND(H28=1,J28=Sheet1!$A$2),VLOOKUP(检查表!B28,Sheet1!E:F,2,0),0)</f>
        <v>0</v>
      </c>
    </row>
    <row r="29" spans="1:12" ht="69.599999999999994" x14ac:dyDescent="0.4">
      <c r="A29" s="33" t="s">
        <v>641</v>
      </c>
      <c r="B29" s="33" t="s">
        <v>32</v>
      </c>
      <c r="C29" s="33" t="s">
        <v>341</v>
      </c>
      <c r="D29" s="35" t="s">
        <v>202</v>
      </c>
      <c r="E29" s="36">
        <v>0</v>
      </c>
      <c r="F29" s="33"/>
      <c r="G29" s="33"/>
      <c r="H29" s="33">
        <v>0</v>
      </c>
      <c r="I29" s="33" t="s">
        <v>9</v>
      </c>
      <c r="J29" s="30"/>
      <c r="L29" s="31">
        <f>IF(AND(H29=1,J29=Sheet1!$A$2),VLOOKUP(检查表!B29,Sheet1!E:F,2,0),0)</f>
        <v>0</v>
      </c>
    </row>
    <row r="30" spans="1:12" ht="34.799999999999997" x14ac:dyDescent="0.4">
      <c r="A30" s="33" t="s">
        <v>31</v>
      </c>
      <c r="B30" s="33" t="s">
        <v>32</v>
      </c>
      <c r="C30" s="33" t="s">
        <v>342</v>
      </c>
      <c r="D30" s="35" t="s">
        <v>33</v>
      </c>
      <c r="E30" s="36">
        <v>0.7</v>
      </c>
      <c r="F30" s="33"/>
      <c r="G30" s="33"/>
      <c r="H30" s="33">
        <v>2</v>
      </c>
      <c r="I30" s="33"/>
      <c r="J30" s="30"/>
      <c r="L30" s="31">
        <f>IF(AND(H30=1,J30=Sheet1!$A$2),VLOOKUP(检查表!B30,Sheet1!E:F,2,0),0)</f>
        <v>0</v>
      </c>
    </row>
    <row r="31" spans="1:12" ht="34.799999999999997" x14ac:dyDescent="0.4">
      <c r="A31" s="33" t="s">
        <v>304</v>
      </c>
      <c r="B31" s="33" t="s">
        <v>35</v>
      </c>
      <c r="C31" s="33" t="s">
        <v>343</v>
      </c>
      <c r="D31" s="35" t="s">
        <v>36</v>
      </c>
      <c r="E31" s="36">
        <v>0.5</v>
      </c>
      <c r="F31" s="33" t="s">
        <v>37</v>
      </c>
      <c r="G31" s="33" t="s">
        <v>38</v>
      </c>
      <c r="H31" s="33">
        <v>2</v>
      </c>
      <c r="I31" s="33" t="s">
        <v>9</v>
      </c>
      <c r="J31" s="30"/>
      <c r="L31" s="31">
        <f>IF(AND(H31=1,J31=Sheet1!$A$2),VLOOKUP(检查表!B31,Sheet1!E:F,2,0),0)</f>
        <v>0</v>
      </c>
    </row>
    <row r="32" spans="1:12" ht="34.799999999999997" x14ac:dyDescent="0.4">
      <c r="A32" s="33" t="s">
        <v>34</v>
      </c>
      <c r="B32" s="33" t="s">
        <v>35</v>
      </c>
      <c r="C32" s="33" t="s">
        <v>344</v>
      </c>
      <c r="D32" s="35" t="s">
        <v>39</v>
      </c>
      <c r="E32" s="36">
        <v>0.5</v>
      </c>
      <c r="F32" s="33" t="s">
        <v>37</v>
      </c>
      <c r="G32" s="33" t="s">
        <v>38</v>
      </c>
      <c r="H32" s="33">
        <v>2</v>
      </c>
      <c r="I32" s="33"/>
      <c r="J32" s="30"/>
      <c r="L32" s="31">
        <f>IF(AND(H32=1,J32=Sheet1!$A$2),VLOOKUP(检查表!B32,Sheet1!E:F,2,0),0)</f>
        <v>0</v>
      </c>
    </row>
    <row r="33" spans="1:12" ht="34.799999999999997" x14ac:dyDescent="0.4">
      <c r="A33" s="33" t="s">
        <v>34</v>
      </c>
      <c r="B33" s="33" t="s">
        <v>35</v>
      </c>
      <c r="C33" s="33" t="s">
        <v>345</v>
      </c>
      <c r="D33" s="35" t="s">
        <v>40</v>
      </c>
      <c r="E33" s="36">
        <v>0.5</v>
      </c>
      <c r="F33" s="33" t="s">
        <v>37</v>
      </c>
      <c r="G33" s="33" t="s">
        <v>38</v>
      </c>
      <c r="H33" s="33">
        <v>2</v>
      </c>
      <c r="I33" s="33"/>
      <c r="J33" s="30"/>
      <c r="L33" s="31">
        <f>IF(AND(H33=1,J33=Sheet1!$A$2),VLOOKUP(检查表!B33,Sheet1!E:F,2,0),0)</f>
        <v>0</v>
      </c>
    </row>
    <row r="34" spans="1:12" ht="34.799999999999997" x14ac:dyDescent="0.4">
      <c r="A34" s="33" t="s">
        <v>34</v>
      </c>
      <c r="B34" s="33" t="s">
        <v>35</v>
      </c>
      <c r="C34" s="33" t="s">
        <v>346</v>
      </c>
      <c r="D34" s="35" t="s">
        <v>41</v>
      </c>
      <c r="E34" s="36">
        <v>0.2</v>
      </c>
      <c r="F34" s="33" t="s">
        <v>42</v>
      </c>
      <c r="G34" s="33" t="s">
        <v>38</v>
      </c>
      <c r="H34" s="33">
        <v>2</v>
      </c>
      <c r="I34" s="33" t="s">
        <v>9</v>
      </c>
      <c r="J34" s="30"/>
      <c r="L34" s="31">
        <f>IF(AND(H34=1,J34=Sheet1!$A$2),VLOOKUP(检查表!B34,Sheet1!E:F,2,0),0)</f>
        <v>0</v>
      </c>
    </row>
    <row r="35" spans="1:12" ht="34.799999999999997" x14ac:dyDescent="0.4">
      <c r="A35" s="33" t="s">
        <v>34</v>
      </c>
      <c r="B35" s="33" t="s">
        <v>35</v>
      </c>
      <c r="C35" s="33" t="s">
        <v>347</v>
      </c>
      <c r="D35" s="35" t="s">
        <v>43</v>
      </c>
      <c r="E35" s="36">
        <v>0.2</v>
      </c>
      <c r="F35" s="33" t="s">
        <v>42</v>
      </c>
      <c r="G35" s="33" t="s">
        <v>38</v>
      </c>
      <c r="H35" s="33">
        <v>2</v>
      </c>
      <c r="I35" s="33"/>
      <c r="J35" s="30"/>
      <c r="L35" s="31">
        <f>IF(AND(H35=1,J35=Sheet1!$A$2),VLOOKUP(检查表!B35,Sheet1!E:F,2,0),0)</f>
        <v>0</v>
      </c>
    </row>
    <row r="36" spans="1:12" ht="34.799999999999997" x14ac:dyDescent="0.4">
      <c r="A36" s="33" t="s">
        <v>34</v>
      </c>
      <c r="B36" s="33" t="s">
        <v>35</v>
      </c>
      <c r="C36" s="33" t="s">
        <v>348</v>
      </c>
      <c r="D36" s="35" t="s">
        <v>44</v>
      </c>
      <c r="E36" s="36">
        <v>0.2</v>
      </c>
      <c r="F36" s="33" t="s">
        <v>42</v>
      </c>
      <c r="G36" s="33" t="s">
        <v>38</v>
      </c>
      <c r="H36" s="33">
        <v>2</v>
      </c>
      <c r="I36" s="33"/>
      <c r="J36" s="30"/>
      <c r="L36" s="31">
        <f>IF(AND(H36=1,J36=Sheet1!$A$2),VLOOKUP(检查表!B36,Sheet1!E:F,2,0),0)</f>
        <v>0</v>
      </c>
    </row>
    <row r="37" spans="1:12" ht="34.799999999999997" x14ac:dyDescent="0.4">
      <c r="A37" s="33" t="s">
        <v>34</v>
      </c>
      <c r="B37" s="33" t="s">
        <v>35</v>
      </c>
      <c r="C37" s="33" t="s">
        <v>349</v>
      </c>
      <c r="D37" s="35" t="s">
        <v>178</v>
      </c>
      <c r="E37" s="36">
        <v>0.2</v>
      </c>
      <c r="F37" s="33" t="s">
        <v>42</v>
      </c>
      <c r="G37" s="33" t="s">
        <v>38</v>
      </c>
      <c r="H37" s="33">
        <v>2</v>
      </c>
      <c r="I37" s="33"/>
      <c r="J37" s="30"/>
      <c r="L37" s="31">
        <f>IF(AND(H37=1,J37=Sheet1!$A$2),VLOOKUP(检查表!B37,Sheet1!E:F,2,0),0)</f>
        <v>0</v>
      </c>
    </row>
    <row r="38" spans="1:12" ht="34.799999999999997" x14ac:dyDescent="0.4">
      <c r="A38" s="33" t="s">
        <v>34</v>
      </c>
      <c r="B38" s="33" t="s">
        <v>35</v>
      </c>
      <c r="C38" s="33" t="s">
        <v>350</v>
      </c>
      <c r="D38" s="35" t="s">
        <v>45</v>
      </c>
      <c r="E38" s="36">
        <v>0.2</v>
      </c>
      <c r="F38" s="33" t="s">
        <v>42</v>
      </c>
      <c r="G38" s="33" t="s">
        <v>38</v>
      </c>
      <c r="H38" s="33">
        <v>2</v>
      </c>
      <c r="I38" s="33"/>
      <c r="J38" s="30"/>
      <c r="L38" s="31">
        <f>IF(AND(H38=1,J38=Sheet1!$A$2),VLOOKUP(检查表!B38,Sheet1!E:F,2,0),0)</f>
        <v>0</v>
      </c>
    </row>
    <row r="39" spans="1:12" ht="34.799999999999997" x14ac:dyDescent="0.4">
      <c r="A39" s="33" t="s">
        <v>34</v>
      </c>
      <c r="B39" s="33" t="s">
        <v>35</v>
      </c>
      <c r="C39" s="33" t="s">
        <v>351</v>
      </c>
      <c r="D39" s="35" t="s">
        <v>46</v>
      </c>
      <c r="E39" s="36">
        <v>0.2</v>
      </c>
      <c r="F39" s="33" t="s">
        <v>42</v>
      </c>
      <c r="G39" s="33" t="s">
        <v>38</v>
      </c>
      <c r="H39" s="33">
        <v>2</v>
      </c>
      <c r="I39" s="33"/>
      <c r="J39" s="30"/>
      <c r="L39" s="31">
        <f>IF(AND(H39=1,J39=Sheet1!$A$2),VLOOKUP(检查表!B39,Sheet1!E:F,2,0),0)</f>
        <v>0</v>
      </c>
    </row>
    <row r="40" spans="1:12" ht="34.799999999999997" x14ac:dyDescent="0.4">
      <c r="A40" s="33" t="s">
        <v>34</v>
      </c>
      <c r="B40" s="33" t="s">
        <v>35</v>
      </c>
      <c r="C40" s="33" t="s">
        <v>352</v>
      </c>
      <c r="D40" s="35" t="s">
        <v>179</v>
      </c>
      <c r="E40" s="36">
        <v>0.30000000000000004</v>
      </c>
      <c r="F40" s="33" t="s">
        <v>42</v>
      </c>
      <c r="G40" s="33" t="s">
        <v>38</v>
      </c>
      <c r="H40" s="33">
        <v>2</v>
      </c>
      <c r="I40" s="33"/>
      <c r="J40" s="30"/>
      <c r="L40" s="31">
        <f>IF(AND(H40=1,J40=Sheet1!$A$2),VLOOKUP(检查表!B40,Sheet1!E:F,2,0),0)</f>
        <v>0</v>
      </c>
    </row>
    <row r="41" spans="1:12" ht="34.799999999999997" x14ac:dyDescent="0.4">
      <c r="A41" s="33" t="s">
        <v>34</v>
      </c>
      <c r="B41" s="33" t="s">
        <v>47</v>
      </c>
      <c r="C41" s="33" t="s">
        <v>353</v>
      </c>
      <c r="D41" s="35" t="s">
        <v>629</v>
      </c>
      <c r="E41" s="36">
        <v>0.3</v>
      </c>
      <c r="F41" s="33"/>
      <c r="G41" s="33"/>
      <c r="H41" s="33">
        <v>1</v>
      </c>
      <c r="I41" s="33" t="s">
        <v>9</v>
      </c>
      <c r="J41" s="30"/>
      <c r="L41" s="31">
        <f>IF(AND(H41=1,J41=Sheet1!$A$2),VLOOKUP(检查表!B41,Sheet1!E:F,2,0),0)</f>
        <v>0</v>
      </c>
    </row>
    <row r="42" spans="1:12" ht="87" x14ac:dyDescent="0.4">
      <c r="A42" s="33" t="s">
        <v>34</v>
      </c>
      <c r="B42" s="33" t="s">
        <v>47</v>
      </c>
      <c r="C42" s="33" t="s">
        <v>354</v>
      </c>
      <c r="D42" s="35" t="s">
        <v>630</v>
      </c>
      <c r="E42" s="36">
        <v>0.7</v>
      </c>
      <c r="F42" s="33"/>
      <c r="G42" s="33"/>
      <c r="H42" s="33">
        <v>2</v>
      </c>
      <c r="I42" s="33"/>
      <c r="J42" s="30"/>
      <c r="L42" s="31">
        <f>IF(AND(H42=1,J42=Sheet1!$A$2),VLOOKUP(检查表!B42,Sheet1!E:F,2,0),0)</f>
        <v>0</v>
      </c>
    </row>
    <row r="43" spans="1:12" ht="52.2" x14ac:dyDescent="0.4">
      <c r="A43" s="33" t="s">
        <v>34</v>
      </c>
      <c r="B43" s="33" t="s">
        <v>47</v>
      </c>
      <c r="C43" s="33" t="s">
        <v>355</v>
      </c>
      <c r="D43" s="35" t="s">
        <v>631</v>
      </c>
      <c r="E43" s="36">
        <v>0.3</v>
      </c>
      <c r="F43" s="33"/>
      <c r="G43" s="33"/>
      <c r="H43" s="33">
        <v>1</v>
      </c>
      <c r="I43" s="33" t="s">
        <v>9</v>
      </c>
      <c r="J43" s="30"/>
      <c r="L43" s="31">
        <f>IF(AND(H43=1,J43=Sheet1!$A$2),VLOOKUP(检查表!B43,Sheet1!E:F,2,0),0)</f>
        <v>0</v>
      </c>
    </row>
    <row r="44" spans="1:12" ht="34.799999999999997" x14ac:dyDescent="0.4">
      <c r="A44" s="33" t="s">
        <v>34</v>
      </c>
      <c r="B44" s="33" t="s">
        <v>47</v>
      </c>
      <c r="C44" s="33" t="s">
        <v>356</v>
      </c>
      <c r="D44" s="35" t="s">
        <v>48</v>
      </c>
      <c r="E44" s="36">
        <v>0.3</v>
      </c>
      <c r="F44" s="33"/>
      <c r="G44" s="33"/>
      <c r="H44" s="33">
        <v>1</v>
      </c>
      <c r="I44" s="33"/>
      <c r="J44" s="30"/>
      <c r="L44" s="31">
        <f>IF(AND(H44=1,J44=Sheet1!$A$2),VLOOKUP(检查表!B44,Sheet1!E:F,2,0),0)</f>
        <v>0</v>
      </c>
    </row>
    <row r="45" spans="1:12" ht="34.799999999999997" x14ac:dyDescent="0.4">
      <c r="A45" s="33" t="s">
        <v>34</v>
      </c>
      <c r="B45" s="33" t="s">
        <v>47</v>
      </c>
      <c r="C45" s="33" t="s">
        <v>357</v>
      </c>
      <c r="D45" s="35" t="s">
        <v>180</v>
      </c>
      <c r="E45" s="36">
        <v>0.3</v>
      </c>
      <c r="F45" s="33"/>
      <c r="G45" s="33"/>
      <c r="H45" s="33">
        <v>1</v>
      </c>
      <c r="I45" s="33"/>
      <c r="J45" s="30"/>
      <c r="L45" s="31">
        <f>IF(AND(H45=1,J45=Sheet1!$A$2),VLOOKUP(检查表!B45,Sheet1!E:F,2,0),0)</f>
        <v>0</v>
      </c>
    </row>
    <row r="46" spans="1:12" ht="34.799999999999997" x14ac:dyDescent="0.4">
      <c r="A46" s="33" t="s">
        <v>34</v>
      </c>
      <c r="B46" s="33" t="s">
        <v>49</v>
      </c>
      <c r="C46" s="33" t="s">
        <v>358</v>
      </c>
      <c r="D46" s="35" t="s">
        <v>50</v>
      </c>
      <c r="E46" s="36">
        <v>0.3</v>
      </c>
      <c r="F46" s="33"/>
      <c r="G46" s="33"/>
      <c r="H46" s="33">
        <v>1</v>
      </c>
      <c r="I46" s="33" t="s">
        <v>9</v>
      </c>
      <c r="J46" s="30"/>
      <c r="L46" s="31">
        <f>IF(AND(H46=1,J46=Sheet1!$A$2),VLOOKUP(检查表!B46,Sheet1!E:F,2,0),0)</f>
        <v>0</v>
      </c>
    </row>
    <row r="47" spans="1:12" ht="34.799999999999997" x14ac:dyDescent="0.4">
      <c r="A47" s="33" t="s">
        <v>34</v>
      </c>
      <c r="B47" s="33" t="s">
        <v>49</v>
      </c>
      <c r="C47" s="33" t="s">
        <v>359</v>
      </c>
      <c r="D47" s="35" t="s">
        <v>51</v>
      </c>
      <c r="E47" s="36">
        <v>0.3</v>
      </c>
      <c r="F47" s="33"/>
      <c r="G47" s="33"/>
      <c r="H47" s="33">
        <v>1</v>
      </c>
      <c r="I47" s="33"/>
      <c r="J47" s="30"/>
      <c r="L47" s="31">
        <f>IF(AND(H47=1,J47=Sheet1!$A$2),VLOOKUP(检查表!B47,Sheet1!E:F,2,0),0)</f>
        <v>0</v>
      </c>
    </row>
    <row r="48" spans="1:12" ht="52.2" x14ac:dyDescent="0.4">
      <c r="A48" s="33" t="s">
        <v>34</v>
      </c>
      <c r="B48" s="33" t="s">
        <v>49</v>
      </c>
      <c r="C48" s="33" t="s">
        <v>360</v>
      </c>
      <c r="D48" s="35" t="s">
        <v>181</v>
      </c>
      <c r="E48" s="36">
        <v>0.3</v>
      </c>
      <c r="F48" s="33"/>
      <c r="G48" s="33"/>
      <c r="H48" s="33">
        <v>1</v>
      </c>
      <c r="I48" s="33"/>
      <c r="J48" s="30"/>
      <c r="L48" s="31">
        <f>IF(AND(H48=1,J48=Sheet1!$A$2),VLOOKUP(检查表!B48,Sheet1!E:F,2,0),0)</f>
        <v>0</v>
      </c>
    </row>
    <row r="49" spans="1:12" ht="34.799999999999997" x14ac:dyDescent="0.4">
      <c r="A49" s="33" t="s">
        <v>34</v>
      </c>
      <c r="B49" s="33" t="s">
        <v>49</v>
      </c>
      <c r="C49" s="33" t="s">
        <v>361</v>
      </c>
      <c r="D49" s="35" t="s">
        <v>52</v>
      </c>
      <c r="E49" s="36">
        <v>0.7</v>
      </c>
      <c r="F49" s="33"/>
      <c r="G49" s="33"/>
      <c r="H49" s="33">
        <v>2</v>
      </c>
      <c r="I49" s="33"/>
      <c r="J49" s="30"/>
      <c r="L49" s="31">
        <f>IF(AND(H49=1,J49=Sheet1!$A$2),VLOOKUP(检查表!B49,Sheet1!E:F,2,0),0)</f>
        <v>0</v>
      </c>
    </row>
    <row r="50" spans="1:12" ht="34.799999999999997" x14ac:dyDescent="0.4">
      <c r="A50" s="33" t="s">
        <v>34</v>
      </c>
      <c r="B50" s="33" t="s">
        <v>49</v>
      </c>
      <c r="C50" s="33" t="s">
        <v>362</v>
      </c>
      <c r="D50" s="35" t="s">
        <v>711</v>
      </c>
      <c r="E50" s="36">
        <v>0.3</v>
      </c>
      <c r="F50" s="33"/>
      <c r="G50" s="33"/>
      <c r="H50" s="33">
        <v>1</v>
      </c>
      <c r="I50" s="33" t="s">
        <v>9</v>
      </c>
      <c r="J50" s="30"/>
      <c r="L50" s="31">
        <f>IF(AND(H50=1,J50=Sheet1!$A$2),VLOOKUP(检查表!B50,Sheet1!E:F,2,0),0)</f>
        <v>0</v>
      </c>
    </row>
    <row r="51" spans="1:12" ht="34.799999999999997" x14ac:dyDescent="0.4">
      <c r="A51" s="33" t="s">
        <v>34</v>
      </c>
      <c r="B51" s="33" t="s">
        <v>49</v>
      </c>
      <c r="C51" s="33" t="s">
        <v>363</v>
      </c>
      <c r="D51" s="35" t="s">
        <v>712</v>
      </c>
      <c r="E51" s="36">
        <v>0.8</v>
      </c>
      <c r="F51" s="33"/>
      <c r="G51" s="33"/>
      <c r="H51" s="33">
        <v>2</v>
      </c>
      <c r="I51" s="33"/>
      <c r="J51" s="30"/>
      <c r="L51" s="31">
        <f>IF(AND(H51=1,J51=Sheet1!$A$2),VLOOKUP(检查表!B51,Sheet1!E:F,2,0),0)</f>
        <v>0</v>
      </c>
    </row>
    <row r="52" spans="1:12" ht="34.799999999999997" x14ac:dyDescent="0.4">
      <c r="A52" s="33" t="s">
        <v>34</v>
      </c>
      <c r="B52" s="33" t="s">
        <v>53</v>
      </c>
      <c r="C52" s="33" t="s">
        <v>364</v>
      </c>
      <c r="D52" s="35" t="s">
        <v>203</v>
      </c>
      <c r="E52" s="36">
        <v>0.7</v>
      </c>
      <c r="F52" s="33"/>
      <c r="G52" s="33"/>
      <c r="H52" s="33">
        <v>2</v>
      </c>
      <c r="I52" s="33"/>
      <c r="J52" s="30"/>
      <c r="L52" s="31">
        <f>IF(AND(H52=1,J52=Sheet1!$A$2),VLOOKUP(检查表!B52,Sheet1!E:F,2,0),0)</f>
        <v>0</v>
      </c>
    </row>
    <row r="53" spans="1:12" ht="34.799999999999997" x14ac:dyDescent="0.4">
      <c r="A53" s="33" t="s">
        <v>34</v>
      </c>
      <c r="B53" s="33" t="s">
        <v>53</v>
      </c>
      <c r="C53" s="33" t="s">
        <v>365</v>
      </c>
      <c r="D53" s="35" t="s">
        <v>54</v>
      </c>
      <c r="E53" s="36">
        <v>0.3</v>
      </c>
      <c r="F53" s="33"/>
      <c r="G53" s="33"/>
      <c r="H53" s="33">
        <v>1</v>
      </c>
      <c r="I53" s="33"/>
      <c r="J53" s="30"/>
      <c r="L53" s="31">
        <f>IF(AND(H53=1,J53=Sheet1!$A$2),VLOOKUP(检查表!B53,Sheet1!E:F,2,0),0)</f>
        <v>0</v>
      </c>
    </row>
    <row r="54" spans="1:12" ht="34.799999999999997" x14ac:dyDescent="0.4">
      <c r="A54" s="33" t="s">
        <v>34</v>
      </c>
      <c r="B54" s="33" t="s">
        <v>53</v>
      </c>
      <c r="C54" s="33" t="s">
        <v>366</v>
      </c>
      <c r="D54" s="35" t="s">
        <v>632</v>
      </c>
      <c r="E54" s="36">
        <v>0.5</v>
      </c>
      <c r="F54" s="33"/>
      <c r="G54" s="33"/>
      <c r="H54" s="33">
        <v>2</v>
      </c>
      <c r="I54" s="33"/>
      <c r="J54" s="30"/>
      <c r="L54" s="31">
        <f>IF(AND(H54=1,J54=Sheet1!$A$2),VLOOKUP(检查表!B54,Sheet1!E:F,2,0),0)</f>
        <v>0</v>
      </c>
    </row>
    <row r="55" spans="1:12" ht="34.799999999999997" x14ac:dyDescent="0.4">
      <c r="A55" s="33" t="s">
        <v>34</v>
      </c>
      <c r="B55" s="33" t="s">
        <v>53</v>
      </c>
      <c r="C55" s="33" t="s">
        <v>367</v>
      </c>
      <c r="D55" s="35" t="s">
        <v>55</v>
      </c>
      <c r="E55" s="36">
        <v>0.6</v>
      </c>
      <c r="F55" s="33"/>
      <c r="G55" s="33"/>
      <c r="H55" s="33">
        <v>2</v>
      </c>
      <c r="I55" s="33"/>
      <c r="J55" s="30"/>
      <c r="L55" s="31">
        <f>IF(AND(H55=1,J55=Sheet1!$A$2),VLOOKUP(检查表!B55,Sheet1!E:F,2,0),0)</f>
        <v>0</v>
      </c>
    </row>
    <row r="56" spans="1:12" ht="34.799999999999997" x14ac:dyDescent="0.4">
      <c r="A56" s="33" t="s">
        <v>34</v>
      </c>
      <c r="B56" s="33" t="s">
        <v>53</v>
      </c>
      <c r="C56" s="33" t="s">
        <v>368</v>
      </c>
      <c r="D56" s="35" t="s">
        <v>56</v>
      </c>
      <c r="E56" s="36">
        <v>0.6</v>
      </c>
      <c r="F56" s="33"/>
      <c r="G56" s="33"/>
      <c r="H56" s="33">
        <v>2</v>
      </c>
      <c r="I56" s="33"/>
      <c r="J56" s="30"/>
      <c r="L56" s="31">
        <f>IF(AND(H56=1,J56=Sheet1!$A$2),VLOOKUP(检查表!B56,Sheet1!E:F,2,0),0)</f>
        <v>0</v>
      </c>
    </row>
    <row r="57" spans="1:12" ht="34.799999999999997" x14ac:dyDescent="0.4">
      <c r="A57" s="33" t="s">
        <v>34</v>
      </c>
      <c r="B57" s="33" t="s">
        <v>53</v>
      </c>
      <c r="C57" s="33" t="s">
        <v>369</v>
      </c>
      <c r="D57" s="35" t="s">
        <v>57</v>
      </c>
      <c r="E57" s="36">
        <v>0.8</v>
      </c>
      <c r="F57" s="33"/>
      <c r="G57" s="33"/>
      <c r="H57" s="33">
        <v>2</v>
      </c>
      <c r="I57" s="33"/>
      <c r="J57" s="30"/>
      <c r="L57" s="31">
        <f>IF(AND(H57=1,J57=Sheet1!$A$2),VLOOKUP(检查表!B57,Sheet1!E:F,2,0),0)</f>
        <v>0</v>
      </c>
    </row>
    <row r="58" spans="1:12" ht="34.799999999999997" x14ac:dyDescent="0.4">
      <c r="A58" s="33" t="s">
        <v>34</v>
      </c>
      <c r="B58" s="33" t="s">
        <v>53</v>
      </c>
      <c r="C58" s="33" t="s">
        <v>370</v>
      </c>
      <c r="D58" s="35" t="s">
        <v>182</v>
      </c>
      <c r="E58" s="36">
        <v>0.7</v>
      </c>
      <c r="F58" s="33"/>
      <c r="G58" s="33"/>
      <c r="H58" s="33">
        <v>2</v>
      </c>
      <c r="I58" s="33"/>
      <c r="J58" s="30"/>
      <c r="L58" s="31">
        <f>IF(AND(H58=1,J58=Sheet1!$A$2),VLOOKUP(检查表!B58,Sheet1!E:F,2,0),0)</f>
        <v>0</v>
      </c>
    </row>
    <row r="59" spans="1:12" ht="87" x14ac:dyDescent="0.4">
      <c r="A59" s="33" t="s">
        <v>34</v>
      </c>
      <c r="B59" s="33" t="s">
        <v>15</v>
      </c>
      <c r="C59" s="33" t="s">
        <v>371</v>
      </c>
      <c r="D59" s="35" t="s">
        <v>667</v>
      </c>
      <c r="E59" s="36">
        <v>0.3</v>
      </c>
      <c r="F59" s="33"/>
      <c r="G59" s="33"/>
      <c r="H59" s="33">
        <v>1</v>
      </c>
      <c r="I59" s="33" t="s">
        <v>9</v>
      </c>
      <c r="J59" s="30"/>
      <c r="L59" s="31">
        <f>IF(AND(H59=1,J59=Sheet1!$A$2),VLOOKUP(检查表!B59,Sheet1!E:F,2,0),0)</f>
        <v>0</v>
      </c>
    </row>
    <row r="60" spans="1:12" ht="34.799999999999997" x14ac:dyDescent="0.4">
      <c r="A60" s="33" t="s">
        <v>34</v>
      </c>
      <c r="B60" s="33" t="s">
        <v>15</v>
      </c>
      <c r="C60" s="33" t="s">
        <v>666</v>
      </c>
      <c r="D60" s="35" t="s">
        <v>670</v>
      </c>
      <c r="E60" s="36">
        <v>0.5</v>
      </c>
      <c r="F60" s="33"/>
      <c r="G60" s="33"/>
      <c r="H60" s="33">
        <v>2</v>
      </c>
      <c r="I60" s="33"/>
      <c r="J60" s="30"/>
      <c r="L60" s="31">
        <f>IF(AND(H60=1,J60=Sheet1!$A$2),VLOOKUP(检查表!B60,Sheet1!E:F,2,0),0)</f>
        <v>0</v>
      </c>
    </row>
    <row r="61" spans="1:12" ht="34.799999999999997" x14ac:dyDescent="0.4">
      <c r="A61" s="33" t="s">
        <v>34</v>
      </c>
      <c r="B61" s="33" t="s">
        <v>15</v>
      </c>
      <c r="C61" s="33" t="s">
        <v>668</v>
      </c>
      <c r="D61" s="35" t="s">
        <v>669</v>
      </c>
      <c r="E61" s="36">
        <v>0.3</v>
      </c>
      <c r="F61" s="33"/>
      <c r="G61" s="33"/>
      <c r="H61" s="33">
        <v>1</v>
      </c>
      <c r="I61" s="33"/>
      <c r="J61" s="30"/>
      <c r="L61" s="31">
        <f>IF(AND(H61=1,J61=Sheet1!$A$2),VLOOKUP(检查表!B61,Sheet1!E:F,2,0),0)</f>
        <v>0</v>
      </c>
    </row>
    <row r="62" spans="1:12" ht="34.799999999999997" x14ac:dyDescent="0.4">
      <c r="A62" s="33" t="s">
        <v>34</v>
      </c>
      <c r="B62" s="33" t="s">
        <v>15</v>
      </c>
      <c r="C62" s="33" t="s">
        <v>372</v>
      </c>
      <c r="D62" s="35" t="s">
        <v>183</v>
      </c>
      <c r="E62" s="36">
        <v>0.7</v>
      </c>
      <c r="F62" s="33"/>
      <c r="G62" s="33"/>
      <c r="H62" s="33">
        <v>2</v>
      </c>
      <c r="I62" s="33"/>
      <c r="J62" s="30"/>
      <c r="L62" s="31">
        <f>IF(AND(H62=1,J62=Sheet1!$A$2),VLOOKUP(检查表!B62,Sheet1!E:F,2,0),0)</f>
        <v>0</v>
      </c>
    </row>
    <row r="63" spans="1:12" ht="52.2" x14ac:dyDescent="0.4">
      <c r="A63" s="33" t="s">
        <v>34</v>
      </c>
      <c r="B63" s="33" t="s">
        <v>15</v>
      </c>
      <c r="C63" s="33" t="s">
        <v>373</v>
      </c>
      <c r="D63" s="35" t="s">
        <v>58</v>
      </c>
      <c r="E63" s="36">
        <v>0.8</v>
      </c>
      <c r="F63" s="33"/>
      <c r="G63" s="33"/>
      <c r="H63" s="33">
        <v>2</v>
      </c>
      <c r="I63" s="33"/>
      <c r="J63" s="30"/>
      <c r="L63" s="31">
        <f>IF(AND(H63=1,J63=Sheet1!$A$2),VLOOKUP(检查表!B63,Sheet1!E:F,2,0),0)</f>
        <v>0</v>
      </c>
    </row>
    <row r="64" spans="1:12" ht="34.799999999999997" x14ac:dyDescent="0.4">
      <c r="A64" s="33" t="s">
        <v>34</v>
      </c>
      <c r="B64" s="33" t="s">
        <v>15</v>
      </c>
      <c r="C64" s="33" t="s">
        <v>374</v>
      </c>
      <c r="D64" s="35" t="s">
        <v>59</v>
      </c>
      <c r="E64" s="36">
        <v>0.7</v>
      </c>
      <c r="F64" s="33"/>
      <c r="G64" s="33"/>
      <c r="H64" s="33">
        <v>2</v>
      </c>
      <c r="I64" s="33"/>
      <c r="J64" s="32"/>
      <c r="K64" s="29"/>
      <c r="L64" s="31">
        <f>IF(AND(H64=1,J64=Sheet1!$A$2),VLOOKUP(检查表!B64,Sheet1!E:F,2,0),0)</f>
        <v>0</v>
      </c>
    </row>
    <row r="65" spans="1:12" ht="34.799999999999997" x14ac:dyDescent="0.4">
      <c r="A65" s="33" t="s">
        <v>34</v>
      </c>
      <c r="B65" s="33" t="s">
        <v>60</v>
      </c>
      <c r="C65" s="33" t="s">
        <v>375</v>
      </c>
      <c r="D65" s="35" t="s">
        <v>61</v>
      </c>
      <c r="E65" s="36">
        <v>0.7</v>
      </c>
      <c r="F65" s="33"/>
      <c r="G65" s="33"/>
      <c r="H65" s="33">
        <v>2</v>
      </c>
      <c r="I65" s="33"/>
      <c r="J65" s="32"/>
      <c r="K65" s="29"/>
      <c r="L65" s="31">
        <f>IF(AND(H65=1,J65=Sheet1!$A$2),VLOOKUP(检查表!B65,Sheet1!E:F,2,0),0)</f>
        <v>0</v>
      </c>
    </row>
    <row r="66" spans="1:12" ht="34.799999999999997" x14ac:dyDescent="0.4">
      <c r="A66" s="33" t="s">
        <v>34</v>
      </c>
      <c r="B66" s="33" t="s">
        <v>60</v>
      </c>
      <c r="C66" s="33" t="s">
        <v>376</v>
      </c>
      <c r="D66" s="35" t="s">
        <v>62</v>
      </c>
      <c r="E66" s="36">
        <v>0.7</v>
      </c>
      <c r="F66" s="33"/>
      <c r="G66" s="33"/>
      <c r="H66" s="33">
        <v>2</v>
      </c>
      <c r="I66" s="33"/>
      <c r="J66" s="32"/>
      <c r="K66" s="29"/>
      <c r="L66" s="31">
        <f>IF(AND(H66=1,J66=Sheet1!$A$2),VLOOKUP(检查表!B66,Sheet1!E:F,2,0),0)</f>
        <v>0</v>
      </c>
    </row>
    <row r="67" spans="1:12" ht="52.2" x14ac:dyDescent="0.4">
      <c r="A67" s="33" t="s">
        <v>34</v>
      </c>
      <c r="B67" s="33" t="s">
        <v>60</v>
      </c>
      <c r="C67" s="33" t="s">
        <v>377</v>
      </c>
      <c r="D67" s="35" t="s">
        <v>184</v>
      </c>
      <c r="E67" s="36">
        <v>0.7</v>
      </c>
      <c r="F67" s="33"/>
      <c r="G67" s="33"/>
      <c r="H67" s="33">
        <v>2</v>
      </c>
      <c r="I67" s="33"/>
      <c r="J67" s="32"/>
      <c r="K67" s="29"/>
      <c r="L67" s="31">
        <f>IF(AND(H67=1,J67=Sheet1!$A$2),VLOOKUP(检查表!B67,Sheet1!E:F,2,0),0)</f>
        <v>0</v>
      </c>
    </row>
    <row r="68" spans="1:12" ht="34.799999999999997" x14ac:dyDescent="0.4">
      <c r="A68" s="33" t="s">
        <v>34</v>
      </c>
      <c r="B68" s="33" t="s">
        <v>60</v>
      </c>
      <c r="C68" s="33" t="s">
        <v>378</v>
      </c>
      <c r="D68" s="37" t="s">
        <v>63</v>
      </c>
      <c r="E68" s="36">
        <v>0.3</v>
      </c>
      <c r="F68" s="33"/>
      <c r="G68" s="33"/>
      <c r="H68" s="33">
        <v>1</v>
      </c>
      <c r="I68" s="33"/>
      <c r="J68" s="32"/>
      <c r="K68" s="29"/>
      <c r="L68" s="31">
        <f>IF(AND(H68=1,J68=Sheet1!$A$2),VLOOKUP(检查表!B68,Sheet1!E:F,2,0),0)</f>
        <v>0</v>
      </c>
    </row>
    <row r="69" spans="1:12" ht="34.799999999999997" x14ac:dyDescent="0.4">
      <c r="A69" s="33" t="s">
        <v>34</v>
      </c>
      <c r="B69" s="33" t="s">
        <v>60</v>
      </c>
      <c r="C69" s="33" t="s">
        <v>379</v>
      </c>
      <c r="D69" s="35" t="s">
        <v>185</v>
      </c>
      <c r="E69" s="36">
        <v>0.7</v>
      </c>
      <c r="F69" s="33"/>
      <c r="G69" s="33"/>
      <c r="H69" s="33">
        <v>2</v>
      </c>
      <c r="I69" s="33"/>
      <c r="J69" s="32"/>
      <c r="K69" s="29"/>
      <c r="L69" s="31">
        <f>IF(AND(H69=1,J69=Sheet1!$A$2),VLOOKUP(检查表!B69,Sheet1!E:F,2,0),0)</f>
        <v>0</v>
      </c>
    </row>
    <row r="70" spans="1:12" ht="34.799999999999997" x14ac:dyDescent="0.4">
      <c r="A70" s="33" t="s">
        <v>34</v>
      </c>
      <c r="B70" s="33" t="s">
        <v>64</v>
      </c>
      <c r="C70" s="33" t="s">
        <v>380</v>
      </c>
      <c r="D70" s="35" t="s">
        <v>65</v>
      </c>
      <c r="E70" s="36">
        <v>0.8</v>
      </c>
      <c r="F70" s="33"/>
      <c r="G70" s="33"/>
      <c r="H70" s="33">
        <v>2</v>
      </c>
      <c r="I70" s="33"/>
      <c r="J70" s="32"/>
      <c r="K70" s="29"/>
      <c r="L70" s="31">
        <f>IF(AND(H70=1,J70=Sheet1!$A$2),VLOOKUP(检查表!B70,Sheet1!E:F,2,0),0)</f>
        <v>0</v>
      </c>
    </row>
    <row r="71" spans="1:12" ht="34.799999999999997" x14ac:dyDescent="0.4">
      <c r="A71" s="33" t="s">
        <v>34</v>
      </c>
      <c r="B71" s="33" t="s">
        <v>64</v>
      </c>
      <c r="C71" s="33" t="s">
        <v>381</v>
      </c>
      <c r="D71" s="35" t="s">
        <v>66</v>
      </c>
      <c r="E71" s="36">
        <v>0.7</v>
      </c>
      <c r="F71" s="33"/>
      <c r="G71" s="33"/>
      <c r="H71" s="33">
        <v>2</v>
      </c>
      <c r="I71" s="33" t="s">
        <v>9</v>
      </c>
      <c r="J71" s="32"/>
      <c r="K71" s="29"/>
      <c r="L71" s="31">
        <f>IF(AND(H71=1,J71=Sheet1!$A$2),VLOOKUP(检查表!B71,Sheet1!E:F,2,0),0)</f>
        <v>0</v>
      </c>
    </row>
    <row r="72" spans="1:12" ht="34.799999999999997" x14ac:dyDescent="0.4">
      <c r="A72" s="33" t="s">
        <v>34</v>
      </c>
      <c r="B72" s="33" t="s">
        <v>64</v>
      </c>
      <c r="C72" s="33" t="s">
        <v>382</v>
      </c>
      <c r="D72" s="35" t="s">
        <v>67</v>
      </c>
      <c r="E72" s="36">
        <v>0.8</v>
      </c>
      <c r="F72" s="33"/>
      <c r="G72" s="33"/>
      <c r="H72" s="33">
        <v>2</v>
      </c>
      <c r="I72" s="33"/>
      <c r="J72" s="32"/>
      <c r="K72" s="29"/>
      <c r="L72" s="31">
        <f>IF(AND(H72=1,J72=Sheet1!$A$2),VLOOKUP(检查表!B72,Sheet1!E:F,2,0),0)</f>
        <v>0</v>
      </c>
    </row>
    <row r="73" spans="1:12" ht="34.799999999999997" x14ac:dyDescent="0.4">
      <c r="A73" s="33" t="s">
        <v>34</v>
      </c>
      <c r="B73" s="33" t="s">
        <v>64</v>
      </c>
      <c r="C73" s="33" t="s">
        <v>383</v>
      </c>
      <c r="D73" s="35" t="s">
        <v>68</v>
      </c>
      <c r="E73" s="36">
        <v>0.3</v>
      </c>
      <c r="F73" s="33"/>
      <c r="G73" s="33"/>
      <c r="H73" s="33">
        <v>1</v>
      </c>
      <c r="I73" s="33"/>
      <c r="J73" s="32"/>
      <c r="K73" s="29"/>
      <c r="L73" s="31">
        <f>IF(AND(H73=1,J73=Sheet1!$A$2),VLOOKUP(检查表!B73,Sheet1!E:F,2,0),0)</f>
        <v>0</v>
      </c>
    </row>
    <row r="74" spans="1:12" ht="34.799999999999997" x14ac:dyDescent="0.4">
      <c r="A74" s="33" t="s">
        <v>34</v>
      </c>
      <c r="B74" s="33" t="s">
        <v>64</v>
      </c>
      <c r="C74" s="33" t="s">
        <v>384</v>
      </c>
      <c r="D74" s="35" t="s">
        <v>69</v>
      </c>
      <c r="E74" s="36">
        <v>0.7</v>
      </c>
      <c r="F74" s="33"/>
      <c r="G74" s="33"/>
      <c r="H74" s="33">
        <v>2</v>
      </c>
      <c r="I74" s="33"/>
      <c r="J74" s="32"/>
      <c r="K74" s="29"/>
      <c r="L74" s="31">
        <f>IF(AND(H74=1,J74=Sheet1!$A$2),VLOOKUP(检查表!B74,Sheet1!E:F,2,0),0)</f>
        <v>0</v>
      </c>
    </row>
    <row r="75" spans="1:12" ht="34.799999999999997" x14ac:dyDescent="0.4">
      <c r="A75" s="33" t="s">
        <v>34</v>
      </c>
      <c r="B75" s="33" t="s">
        <v>64</v>
      </c>
      <c r="C75" s="33" t="s">
        <v>385</v>
      </c>
      <c r="D75" s="35" t="s">
        <v>70</v>
      </c>
      <c r="E75" s="36">
        <v>0.8</v>
      </c>
      <c r="F75" s="33"/>
      <c r="G75" s="33"/>
      <c r="H75" s="33">
        <v>2</v>
      </c>
      <c r="I75" s="33"/>
      <c r="J75" s="32"/>
      <c r="K75" s="29"/>
      <c r="L75" s="31">
        <f>IF(AND(H75=1,J75=Sheet1!$A$2),VLOOKUP(检查表!B75,Sheet1!E:F,2,0),0)</f>
        <v>0</v>
      </c>
    </row>
    <row r="76" spans="1:12" ht="69.599999999999994" x14ac:dyDescent="0.4">
      <c r="A76" s="33" t="s">
        <v>34</v>
      </c>
      <c r="B76" s="33" t="s">
        <v>64</v>
      </c>
      <c r="C76" s="33" t="s">
        <v>386</v>
      </c>
      <c r="D76" s="35" t="s">
        <v>71</v>
      </c>
      <c r="E76" s="36">
        <v>0.3</v>
      </c>
      <c r="F76" s="33"/>
      <c r="G76" s="33"/>
      <c r="H76" s="33">
        <v>1</v>
      </c>
      <c r="I76" s="33"/>
      <c r="J76" s="32"/>
      <c r="K76" s="29"/>
      <c r="L76" s="31">
        <f>IF(AND(H76=1,J76=Sheet1!$A$2),VLOOKUP(检查表!B76,Sheet1!E:F,2,0),0)</f>
        <v>0</v>
      </c>
    </row>
    <row r="77" spans="1:12" ht="34.799999999999997" x14ac:dyDescent="0.4">
      <c r="A77" s="33" t="s">
        <v>34</v>
      </c>
      <c r="B77" s="33" t="s">
        <v>64</v>
      </c>
      <c r="C77" s="33" t="s">
        <v>387</v>
      </c>
      <c r="D77" s="35" t="s">
        <v>72</v>
      </c>
      <c r="E77" s="36">
        <v>0.7</v>
      </c>
      <c r="F77" s="33"/>
      <c r="G77" s="33"/>
      <c r="H77" s="33">
        <v>2</v>
      </c>
      <c r="I77" s="33"/>
      <c r="J77" s="32"/>
      <c r="K77" s="29"/>
      <c r="L77" s="31">
        <f>IF(AND(H77=1,J77=Sheet1!$A$2),VLOOKUP(检查表!B77,Sheet1!E:F,2,0),0)</f>
        <v>0</v>
      </c>
    </row>
    <row r="78" spans="1:12" ht="69.599999999999994" x14ac:dyDescent="0.4">
      <c r="A78" s="33" t="s">
        <v>34</v>
      </c>
      <c r="B78" s="33" t="s">
        <v>73</v>
      </c>
      <c r="C78" s="33" t="s">
        <v>388</v>
      </c>
      <c r="D78" s="35" t="s">
        <v>312</v>
      </c>
      <c r="E78" s="36">
        <v>0</v>
      </c>
      <c r="F78" s="33" t="s">
        <v>42</v>
      </c>
      <c r="G78" s="33" t="s">
        <v>74</v>
      </c>
      <c r="H78" s="33">
        <v>0</v>
      </c>
      <c r="I78" s="33"/>
      <c r="J78" s="32"/>
      <c r="K78" s="29"/>
      <c r="L78" s="31">
        <f>IF(AND(H78=1,J78=Sheet1!$A$2),VLOOKUP(检查表!B78,Sheet1!E:F,2,0),0)</f>
        <v>0</v>
      </c>
    </row>
    <row r="79" spans="1:12" ht="69.599999999999994" x14ac:dyDescent="0.4">
      <c r="A79" s="33" t="s">
        <v>34</v>
      </c>
      <c r="B79" s="33" t="s">
        <v>73</v>
      </c>
      <c r="C79" s="33" t="s">
        <v>389</v>
      </c>
      <c r="D79" s="35" t="s">
        <v>75</v>
      </c>
      <c r="E79" s="36">
        <v>0</v>
      </c>
      <c r="F79" s="33" t="s">
        <v>37</v>
      </c>
      <c r="G79" s="33" t="s">
        <v>76</v>
      </c>
      <c r="H79" s="33">
        <v>1</v>
      </c>
      <c r="I79" s="33"/>
      <c r="J79" s="32"/>
      <c r="K79" s="29"/>
      <c r="L79" s="31">
        <f>IF(AND(H79=1,J79=Sheet1!$A$2),VLOOKUP(检查表!B79,Sheet1!E:F,2,0),0)</f>
        <v>0</v>
      </c>
    </row>
    <row r="80" spans="1:12" ht="104.4" x14ac:dyDescent="0.4">
      <c r="A80" s="33" t="s">
        <v>34</v>
      </c>
      <c r="B80" s="33" t="s">
        <v>73</v>
      </c>
      <c r="C80" s="33" t="s">
        <v>390</v>
      </c>
      <c r="D80" s="35" t="s">
        <v>204</v>
      </c>
      <c r="E80" s="36">
        <v>0.30000000000000004</v>
      </c>
      <c r="F80" s="33" t="s">
        <v>37</v>
      </c>
      <c r="G80" s="33" t="s">
        <v>76</v>
      </c>
      <c r="H80" s="33">
        <v>2</v>
      </c>
      <c r="I80" s="33" t="s">
        <v>9</v>
      </c>
      <c r="J80" s="32"/>
      <c r="K80" s="29"/>
      <c r="L80" s="31">
        <f>IF(AND(H80=1,J80=Sheet1!$A$2),VLOOKUP(检查表!B80,Sheet1!E:F,2,0),0)</f>
        <v>0</v>
      </c>
    </row>
    <row r="81" spans="1:12" ht="121.8" x14ac:dyDescent="0.4">
      <c r="A81" s="33" t="s">
        <v>34</v>
      </c>
      <c r="B81" s="33" t="s">
        <v>73</v>
      </c>
      <c r="C81" s="33" t="s">
        <v>391</v>
      </c>
      <c r="D81" s="35" t="s">
        <v>205</v>
      </c>
      <c r="E81" s="36">
        <v>0</v>
      </c>
      <c r="F81" s="33" t="s">
        <v>37</v>
      </c>
      <c r="G81" s="33" t="s">
        <v>76</v>
      </c>
      <c r="H81" s="33">
        <v>1</v>
      </c>
      <c r="I81" s="33" t="s">
        <v>9</v>
      </c>
      <c r="J81" s="32"/>
      <c r="K81" s="29"/>
      <c r="L81" s="31">
        <f>IF(AND(H81=1,J81=Sheet1!$A$2),VLOOKUP(检查表!B81,Sheet1!E:F,2,0),0)</f>
        <v>0</v>
      </c>
    </row>
    <row r="82" spans="1:12" ht="69.599999999999994" x14ac:dyDescent="0.4">
      <c r="A82" s="33" t="s">
        <v>34</v>
      </c>
      <c r="B82" s="33" t="s">
        <v>73</v>
      </c>
      <c r="C82" s="33" t="s">
        <v>672</v>
      </c>
      <c r="D82" s="35" t="s">
        <v>671</v>
      </c>
      <c r="E82" s="36">
        <v>0</v>
      </c>
      <c r="F82" s="33" t="s">
        <v>37</v>
      </c>
      <c r="G82" s="33" t="s">
        <v>76</v>
      </c>
      <c r="H82" s="33">
        <v>1</v>
      </c>
      <c r="I82" s="33" t="s">
        <v>674</v>
      </c>
      <c r="J82" s="32"/>
      <c r="K82" s="29"/>
      <c r="L82" s="31">
        <f>IF(AND(H82=1,J82=Sheet1!$A$2),VLOOKUP(检查表!B82,Sheet1!E:F,2,0),0)</f>
        <v>0</v>
      </c>
    </row>
    <row r="83" spans="1:12" ht="69.599999999999994" x14ac:dyDescent="0.4">
      <c r="A83" s="33" t="s">
        <v>34</v>
      </c>
      <c r="B83" s="33" t="s">
        <v>73</v>
      </c>
      <c r="C83" s="33" t="s">
        <v>392</v>
      </c>
      <c r="D83" s="35" t="s">
        <v>77</v>
      </c>
      <c r="E83" s="36">
        <v>0</v>
      </c>
      <c r="F83" s="33" t="s">
        <v>37</v>
      </c>
      <c r="G83" s="33" t="s">
        <v>76</v>
      </c>
      <c r="H83" s="33">
        <v>1</v>
      </c>
      <c r="I83" s="33"/>
      <c r="J83" s="32"/>
      <c r="K83" s="29"/>
      <c r="L83" s="31">
        <f>IF(AND(H83=1,J83=Sheet1!$A$2),VLOOKUP(检查表!B83,Sheet1!E:F,2,0),0)</f>
        <v>0</v>
      </c>
    </row>
    <row r="84" spans="1:12" ht="69.599999999999994" x14ac:dyDescent="0.4">
      <c r="A84" s="33" t="s">
        <v>34</v>
      </c>
      <c r="B84" s="33" t="s">
        <v>73</v>
      </c>
      <c r="C84" s="33" t="s">
        <v>393</v>
      </c>
      <c r="D84" s="35" t="s">
        <v>622</v>
      </c>
      <c r="E84" s="36">
        <v>0.3</v>
      </c>
      <c r="F84" s="33" t="s">
        <v>37</v>
      </c>
      <c r="G84" s="33" t="s">
        <v>76</v>
      </c>
      <c r="H84" s="33">
        <v>2</v>
      </c>
      <c r="I84" s="33"/>
      <c r="J84" s="32"/>
      <c r="K84" s="29"/>
      <c r="L84" s="31">
        <f>IF(AND(H84=1,J84=Sheet1!$A$2),VLOOKUP(检查表!B84,Sheet1!E:F,2,0),0)</f>
        <v>0</v>
      </c>
    </row>
    <row r="85" spans="1:12" ht="69.599999999999994" x14ac:dyDescent="0.4">
      <c r="A85" s="33" t="s">
        <v>34</v>
      </c>
      <c r="B85" s="33" t="s">
        <v>73</v>
      </c>
      <c r="C85" s="33" t="s">
        <v>394</v>
      </c>
      <c r="D85" s="35" t="s">
        <v>624</v>
      </c>
      <c r="E85" s="36">
        <v>0</v>
      </c>
      <c r="F85" s="33" t="s">
        <v>37</v>
      </c>
      <c r="G85" s="33" t="s">
        <v>76</v>
      </c>
      <c r="H85" s="33">
        <v>1</v>
      </c>
      <c r="I85" s="33" t="s">
        <v>9</v>
      </c>
      <c r="J85" s="32"/>
      <c r="K85" s="29"/>
      <c r="L85" s="31">
        <f>IF(AND(H85=1,J85=Sheet1!$A$2),VLOOKUP(检查表!B85,Sheet1!E:F,2,0),0)</f>
        <v>0</v>
      </c>
    </row>
    <row r="86" spans="1:12" ht="69.599999999999994" x14ac:dyDescent="0.4">
      <c r="A86" s="33" t="s">
        <v>34</v>
      </c>
      <c r="B86" s="33" t="s">
        <v>73</v>
      </c>
      <c r="C86" s="33" t="s">
        <v>395</v>
      </c>
      <c r="D86" s="35" t="s">
        <v>697</v>
      </c>
      <c r="E86" s="36">
        <v>0.5</v>
      </c>
      <c r="F86" s="33" t="s">
        <v>37</v>
      </c>
      <c r="G86" s="33" t="s">
        <v>76</v>
      </c>
      <c r="H86" s="33">
        <v>2</v>
      </c>
      <c r="I86" s="33"/>
      <c r="J86" s="32"/>
      <c r="K86" s="29"/>
      <c r="L86" s="31">
        <f>IF(AND(H86=1,J86=Sheet1!$A$2),VLOOKUP(检查表!B86,Sheet1!E:F,2,0),0)</f>
        <v>0</v>
      </c>
    </row>
    <row r="87" spans="1:12" ht="69.599999999999994" x14ac:dyDescent="0.4">
      <c r="A87" s="33" t="s">
        <v>34</v>
      </c>
      <c r="B87" s="33" t="s">
        <v>73</v>
      </c>
      <c r="C87" s="33" t="s">
        <v>696</v>
      </c>
      <c r="D87" s="35" t="s">
        <v>698</v>
      </c>
      <c r="E87" s="36">
        <v>0</v>
      </c>
      <c r="F87" s="33" t="s">
        <v>37</v>
      </c>
      <c r="G87" s="33" t="s">
        <v>76</v>
      </c>
      <c r="H87" s="33">
        <v>1</v>
      </c>
      <c r="I87" s="33"/>
      <c r="J87" s="32"/>
      <c r="K87" s="29"/>
      <c r="L87" s="31">
        <f>IF(AND(H87=1,J87=Sheet1!$A$2),VLOOKUP(检查表!B87,Sheet1!E:F,2,0),0)</f>
        <v>0</v>
      </c>
    </row>
    <row r="88" spans="1:12" ht="69.599999999999994" x14ac:dyDescent="0.4">
      <c r="A88" s="33" t="s">
        <v>34</v>
      </c>
      <c r="B88" s="33" t="s">
        <v>73</v>
      </c>
      <c r="C88" s="33" t="s">
        <v>396</v>
      </c>
      <c r="D88" s="35" t="s">
        <v>633</v>
      </c>
      <c r="E88" s="36">
        <v>0</v>
      </c>
      <c r="F88" s="33" t="s">
        <v>37</v>
      </c>
      <c r="G88" s="33" t="s">
        <v>76</v>
      </c>
      <c r="H88" s="33">
        <v>1</v>
      </c>
      <c r="I88" s="33"/>
      <c r="J88" s="32"/>
      <c r="K88" s="29"/>
      <c r="L88" s="31">
        <f>IF(AND(H88=1,J88=Sheet1!$A$2),VLOOKUP(检查表!B88,Sheet1!E:F,2,0),0)</f>
        <v>0</v>
      </c>
    </row>
    <row r="89" spans="1:12" ht="69.599999999999994" x14ac:dyDescent="0.4">
      <c r="A89" s="33" t="s">
        <v>34</v>
      </c>
      <c r="B89" s="33" t="s">
        <v>73</v>
      </c>
      <c r="C89" s="33" t="s">
        <v>397</v>
      </c>
      <c r="D89" s="35" t="s">
        <v>78</v>
      </c>
      <c r="E89" s="36">
        <v>0</v>
      </c>
      <c r="F89" s="33" t="s">
        <v>42</v>
      </c>
      <c r="G89" s="33" t="s">
        <v>74</v>
      </c>
      <c r="H89" s="33">
        <v>0</v>
      </c>
      <c r="I89" s="33"/>
      <c r="J89" s="32"/>
      <c r="K89" s="29"/>
      <c r="L89" s="31">
        <f>IF(AND(H89=1,J89=Sheet1!$A$2),VLOOKUP(检查表!B89,Sheet1!E:F,2,0),0)</f>
        <v>0</v>
      </c>
    </row>
    <row r="90" spans="1:12" ht="69.599999999999994" x14ac:dyDescent="0.4">
      <c r="A90" s="33" t="s">
        <v>34</v>
      </c>
      <c r="B90" s="33" t="s">
        <v>73</v>
      </c>
      <c r="C90" s="33" t="s">
        <v>398</v>
      </c>
      <c r="D90" s="35" t="s">
        <v>306</v>
      </c>
      <c r="E90" s="36">
        <v>0</v>
      </c>
      <c r="F90" s="33" t="s">
        <v>42</v>
      </c>
      <c r="G90" s="33" t="s">
        <v>74</v>
      </c>
      <c r="H90" s="33">
        <v>1</v>
      </c>
      <c r="I90" s="33" t="s">
        <v>9</v>
      </c>
      <c r="J90" s="32"/>
      <c r="K90" s="29"/>
      <c r="L90" s="31">
        <f>IF(AND(H90=1,J90=Sheet1!$A$2),VLOOKUP(检查表!B90,Sheet1!E:F,2,0),0)</f>
        <v>0</v>
      </c>
    </row>
    <row r="91" spans="1:12" ht="69.599999999999994" x14ac:dyDescent="0.4">
      <c r="A91" s="33" t="s">
        <v>34</v>
      </c>
      <c r="B91" s="33" t="s">
        <v>73</v>
      </c>
      <c r="C91" s="33" t="s">
        <v>399</v>
      </c>
      <c r="D91" s="35" t="s">
        <v>80</v>
      </c>
      <c r="E91" s="36">
        <v>0</v>
      </c>
      <c r="F91" s="33" t="s">
        <v>42</v>
      </c>
      <c r="G91" s="33" t="s">
        <v>74</v>
      </c>
      <c r="H91" s="33">
        <v>0</v>
      </c>
      <c r="I91" s="33" t="s">
        <v>9</v>
      </c>
      <c r="J91" s="32"/>
      <c r="K91" s="29"/>
      <c r="L91" s="31">
        <f>IF(AND(H91=1,J91=Sheet1!$A$2),VLOOKUP(检查表!B91,Sheet1!E:F,2,0),0)</f>
        <v>0</v>
      </c>
    </row>
    <row r="92" spans="1:12" ht="226.2" x14ac:dyDescent="0.4">
      <c r="A92" s="33" t="s">
        <v>34</v>
      </c>
      <c r="B92" s="33" t="s">
        <v>73</v>
      </c>
      <c r="C92" s="33" t="s">
        <v>400</v>
      </c>
      <c r="D92" s="35" t="s">
        <v>634</v>
      </c>
      <c r="E92" s="36">
        <v>0</v>
      </c>
      <c r="F92" s="33" t="s">
        <v>42</v>
      </c>
      <c r="G92" s="33" t="s">
        <v>74</v>
      </c>
      <c r="H92" s="33">
        <v>1</v>
      </c>
      <c r="I92" s="33" t="s">
        <v>9</v>
      </c>
      <c r="J92" s="32"/>
      <c r="K92" s="29"/>
      <c r="L92" s="31">
        <f>IF(AND(H92=1,J92=Sheet1!$A$2),VLOOKUP(检查表!B92,Sheet1!E:F,2,0),0)</f>
        <v>0</v>
      </c>
    </row>
    <row r="93" spans="1:12" ht="69.599999999999994" x14ac:dyDescent="0.4">
      <c r="A93" s="33" t="s">
        <v>34</v>
      </c>
      <c r="B93" s="33" t="s">
        <v>73</v>
      </c>
      <c r="C93" s="33" t="s">
        <v>401</v>
      </c>
      <c r="D93" s="35" t="s">
        <v>81</v>
      </c>
      <c r="E93" s="36">
        <v>0</v>
      </c>
      <c r="F93" s="33" t="s">
        <v>42</v>
      </c>
      <c r="G93" s="33" t="s">
        <v>74</v>
      </c>
      <c r="H93" s="33">
        <v>1</v>
      </c>
      <c r="I93" s="33"/>
      <c r="J93" s="32"/>
      <c r="K93" s="29"/>
      <c r="L93" s="31">
        <f>IF(AND(H93=1,J93=Sheet1!$A$2),VLOOKUP(检查表!B93,Sheet1!E:F,2,0),0)</f>
        <v>0</v>
      </c>
    </row>
    <row r="94" spans="1:12" ht="69.599999999999994" x14ac:dyDescent="0.4">
      <c r="A94" s="33" t="s">
        <v>34</v>
      </c>
      <c r="B94" s="33" t="s">
        <v>73</v>
      </c>
      <c r="C94" s="33" t="s">
        <v>402</v>
      </c>
      <c r="D94" s="35" t="s">
        <v>187</v>
      </c>
      <c r="E94" s="36">
        <v>0</v>
      </c>
      <c r="F94" s="33" t="s">
        <v>42</v>
      </c>
      <c r="G94" s="33" t="s">
        <v>74</v>
      </c>
      <c r="H94" s="33">
        <v>1</v>
      </c>
      <c r="I94" s="33"/>
      <c r="J94" s="32"/>
      <c r="K94" s="29"/>
      <c r="L94" s="31">
        <f>IF(AND(H94=1,J94=Sheet1!$A$2),VLOOKUP(检查表!B94,Sheet1!E:F,2,0),0)</f>
        <v>0</v>
      </c>
    </row>
    <row r="95" spans="1:12" ht="69.599999999999994" x14ac:dyDescent="0.4">
      <c r="A95" s="33" t="s">
        <v>34</v>
      </c>
      <c r="B95" s="33" t="s">
        <v>73</v>
      </c>
      <c r="C95" s="33" t="s">
        <v>403</v>
      </c>
      <c r="D95" s="35" t="s">
        <v>188</v>
      </c>
      <c r="E95" s="36">
        <v>0</v>
      </c>
      <c r="F95" s="33" t="s">
        <v>42</v>
      </c>
      <c r="G95" s="33" t="s">
        <v>74</v>
      </c>
      <c r="H95" s="33">
        <v>1</v>
      </c>
      <c r="I95" s="33"/>
      <c r="J95" s="32"/>
      <c r="K95" s="29"/>
      <c r="L95" s="31">
        <f>IF(AND(H95=1,J95=Sheet1!$A$2),VLOOKUP(检查表!B95,Sheet1!E:F,2,0),0)</f>
        <v>0</v>
      </c>
    </row>
    <row r="96" spans="1:12" ht="69.599999999999994" x14ac:dyDescent="0.4">
      <c r="A96" s="33" t="s">
        <v>34</v>
      </c>
      <c r="B96" s="33" t="s">
        <v>73</v>
      </c>
      <c r="C96" s="33" t="s">
        <v>404</v>
      </c>
      <c r="D96" s="35" t="s">
        <v>82</v>
      </c>
      <c r="E96" s="36">
        <v>0.2</v>
      </c>
      <c r="F96" s="33" t="s">
        <v>42</v>
      </c>
      <c r="G96" s="33" t="s">
        <v>74</v>
      </c>
      <c r="H96" s="33">
        <v>2</v>
      </c>
      <c r="I96" s="33"/>
      <c r="J96" s="32"/>
      <c r="K96" s="29"/>
      <c r="L96" s="31">
        <f>IF(AND(H96=1,J96=Sheet1!$A$2),VLOOKUP(检查表!B96,Sheet1!E:F,2,0),0)</f>
        <v>0</v>
      </c>
    </row>
    <row r="97" spans="1:12" ht="69.599999999999994" x14ac:dyDescent="0.4">
      <c r="A97" s="33" t="s">
        <v>34</v>
      </c>
      <c r="B97" s="33" t="s">
        <v>73</v>
      </c>
      <c r="C97" s="33" t="s">
        <v>405</v>
      </c>
      <c r="D97" s="35" t="s">
        <v>83</v>
      </c>
      <c r="E97" s="36">
        <v>0</v>
      </c>
      <c r="F97" s="33" t="s">
        <v>42</v>
      </c>
      <c r="G97" s="33" t="s">
        <v>74</v>
      </c>
      <c r="H97" s="33">
        <v>1</v>
      </c>
      <c r="I97" s="33"/>
      <c r="J97" s="32"/>
      <c r="K97" s="29"/>
      <c r="L97" s="31">
        <f>IF(AND(H97=1,J97=Sheet1!$A$2),VLOOKUP(检查表!B97,Sheet1!E:F,2,0),0)</f>
        <v>0</v>
      </c>
    </row>
    <row r="98" spans="1:12" ht="69.599999999999994" x14ac:dyDescent="0.4">
      <c r="A98" s="33" t="s">
        <v>34</v>
      </c>
      <c r="B98" s="33" t="s">
        <v>73</v>
      </c>
      <c r="C98" s="33" t="s">
        <v>406</v>
      </c>
      <c r="D98" s="35" t="s">
        <v>84</v>
      </c>
      <c r="E98" s="36">
        <v>0</v>
      </c>
      <c r="F98" s="33" t="s">
        <v>42</v>
      </c>
      <c r="G98" s="33" t="s">
        <v>74</v>
      </c>
      <c r="H98" s="33">
        <v>1</v>
      </c>
      <c r="I98" s="33"/>
      <c r="J98" s="32"/>
      <c r="K98" s="29"/>
      <c r="L98" s="31">
        <f>IF(AND(H98=1,J98=Sheet1!$A$2),VLOOKUP(检查表!B98,Sheet1!E:F,2,0),0)</f>
        <v>0</v>
      </c>
    </row>
    <row r="99" spans="1:12" ht="69.599999999999994" x14ac:dyDescent="0.4">
      <c r="A99" s="33" t="s">
        <v>34</v>
      </c>
      <c r="B99" s="33" t="s">
        <v>73</v>
      </c>
      <c r="C99" s="33" t="s">
        <v>407</v>
      </c>
      <c r="D99" s="35" t="s">
        <v>623</v>
      </c>
      <c r="E99" s="36">
        <v>0</v>
      </c>
      <c r="F99" s="33" t="s">
        <v>42</v>
      </c>
      <c r="G99" s="33" t="s">
        <v>74</v>
      </c>
      <c r="H99" s="33">
        <v>1</v>
      </c>
      <c r="I99" s="33" t="s">
        <v>674</v>
      </c>
      <c r="J99" s="32"/>
      <c r="K99" s="29"/>
      <c r="L99" s="31">
        <f>IF(AND(H99=1,J99=Sheet1!$A$2),VLOOKUP(检查表!B99,Sheet1!E:F,2,0),0)</f>
        <v>0</v>
      </c>
    </row>
    <row r="100" spans="1:12" ht="69.599999999999994" x14ac:dyDescent="0.4">
      <c r="A100" s="33" t="s">
        <v>34</v>
      </c>
      <c r="B100" s="33" t="s">
        <v>73</v>
      </c>
      <c r="C100" s="33" t="s">
        <v>408</v>
      </c>
      <c r="D100" s="35" t="s">
        <v>86</v>
      </c>
      <c r="E100" s="36">
        <v>0.2</v>
      </c>
      <c r="F100" s="33" t="s">
        <v>42</v>
      </c>
      <c r="G100" s="33" t="s">
        <v>74</v>
      </c>
      <c r="H100" s="33">
        <v>2</v>
      </c>
      <c r="I100" s="33"/>
      <c r="J100" s="32"/>
      <c r="K100" s="29"/>
      <c r="L100" s="31">
        <f>IF(AND(H100=1,J100=Sheet1!$A$2),VLOOKUP(检查表!B100,Sheet1!E:F,2,0),0)</f>
        <v>0</v>
      </c>
    </row>
    <row r="101" spans="1:12" ht="69.599999999999994" x14ac:dyDescent="0.4">
      <c r="A101" s="33" t="s">
        <v>34</v>
      </c>
      <c r="B101" s="33" t="s">
        <v>73</v>
      </c>
      <c r="C101" s="33" t="s">
        <v>409</v>
      </c>
      <c r="D101" s="35" t="s">
        <v>189</v>
      </c>
      <c r="E101" s="36">
        <v>0.2</v>
      </c>
      <c r="F101" s="33" t="s">
        <v>42</v>
      </c>
      <c r="G101" s="33" t="s">
        <v>74</v>
      </c>
      <c r="H101" s="33">
        <v>2</v>
      </c>
      <c r="I101" s="33"/>
      <c r="J101" s="32"/>
      <c r="K101" s="29"/>
      <c r="L101" s="31">
        <f>IF(AND(H101=1,J101=Sheet1!$A$2),VLOOKUP(检查表!B101,Sheet1!E:F,2,0),0)</f>
        <v>0</v>
      </c>
    </row>
    <row r="102" spans="1:12" ht="69.599999999999994" x14ac:dyDescent="0.4">
      <c r="A102" s="33" t="s">
        <v>34</v>
      </c>
      <c r="B102" s="33" t="s">
        <v>73</v>
      </c>
      <c r="C102" s="33" t="s">
        <v>410</v>
      </c>
      <c r="D102" s="35" t="s">
        <v>700</v>
      </c>
      <c r="E102" s="36">
        <v>0.5</v>
      </c>
      <c r="F102" s="33" t="s">
        <v>42</v>
      </c>
      <c r="G102" s="33" t="s">
        <v>74</v>
      </c>
      <c r="H102" s="33">
        <v>2</v>
      </c>
      <c r="I102" s="33"/>
      <c r="J102" s="32"/>
      <c r="K102" s="29"/>
      <c r="L102" s="31">
        <f>IF(AND(H102=1,J102=Sheet1!$A$2),VLOOKUP(检查表!B102,Sheet1!E:F,2,0),0)</f>
        <v>0</v>
      </c>
    </row>
    <row r="103" spans="1:12" ht="69.599999999999994" x14ac:dyDescent="0.4">
      <c r="A103" s="33" t="s">
        <v>34</v>
      </c>
      <c r="B103" s="33" t="s">
        <v>73</v>
      </c>
      <c r="C103" s="33" t="s">
        <v>699</v>
      </c>
      <c r="D103" s="35" t="s">
        <v>701</v>
      </c>
      <c r="E103" s="36">
        <v>0</v>
      </c>
      <c r="F103" s="33" t="s">
        <v>42</v>
      </c>
      <c r="G103" s="33" t="s">
        <v>74</v>
      </c>
      <c r="H103" s="33">
        <v>1</v>
      </c>
      <c r="I103" s="33"/>
      <c r="J103" s="32"/>
      <c r="K103" s="29"/>
      <c r="L103" s="31">
        <f>IF(AND(H103=1,J103=Sheet1!$A$2),VLOOKUP(检查表!B103,Sheet1!E:F,2,0),0)</f>
        <v>0</v>
      </c>
    </row>
    <row r="104" spans="1:12" ht="34.799999999999997" x14ac:dyDescent="0.4">
      <c r="A104" s="33" t="s">
        <v>34</v>
      </c>
      <c r="B104" s="33" t="s">
        <v>87</v>
      </c>
      <c r="C104" s="33" t="s">
        <v>411</v>
      </c>
      <c r="D104" s="35" t="s">
        <v>206</v>
      </c>
      <c r="E104" s="36">
        <v>0.3</v>
      </c>
      <c r="F104" s="33"/>
      <c r="G104" s="33"/>
      <c r="H104" s="33">
        <v>1</v>
      </c>
      <c r="I104" s="33" t="s">
        <v>9</v>
      </c>
      <c r="J104" s="32"/>
      <c r="K104" s="29"/>
      <c r="L104" s="31">
        <f>IF(AND(H104=1,J104=Sheet1!$A$2),VLOOKUP(检查表!B104,Sheet1!E:F,2,0),0)</f>
        <v>0</v>
      </c>
    </row>
    <row r="105" spans="1:12" ht="34.799999999999997" x14ac:dyDescent="0.4">
      <c r="A105" s="33" t="s">
        <v>34</v>
      </c>
      <c r="B105" s="33" t="s">
        <v>87</v>
      </c>
      <c r="C105" s="33" t="s">
        <v>412</v>
      </c>
      <c r="D105" s="35" t="s">
        <v>88</v>
      </c>
      <c r="E105" s="36">
        <v>0.3</v>
      </c>
      <c r="F105" s="33"/>
      <c r="G105" s="33"/>
      <c r="H105" s="33">
        <v>1</v>
      </c>
      <c r="I105" s="33" t="s">
        <v>9</v>
      </c>
      <c r="J105" s="32"/>
      <c r="K105" s="29"/>
      <c r="L105" s="31">
        <f>IF(AND(H105=1,J105=Sheet1!$A$2),VLOOKUP(检查表!B105,Sheet1!E:F,2,0),0)</f>
        <v>0</v>
      </c>
    </row>
    <row r="106" spans="1:12" ht="34.799999999999997" x14ac:dyDescent="0.4">
      <c r="A106" s="33" t="s">
        <v>34</v>
      </c>
      <c r="B106" s="33" t="s">
        <v>87</v>
      </c>
      <c r="C106" s="33" t="s">
        <v>413</v>
      </c>
      <c r="D106" s="35" t="s">
        <v>207</v>
      </c>
      <c r="E106" s="36">
        <v>0.5</v>
      </c>
      <c r="F106" s="33"/>
      <c r="G106" s="33"/>
      <c r="H106" s="33">
        <v>2</v>
      </c>
      <c r="I106" s="33"/>
      <c r="J106" s="32"/>
      <c r="K106" s="29"/>
      <c r="L106" s="31">
        <f>IF(AND(H106=1,J106=Sheet1!$A$2),VLOOKUP(检查表!B106,Sheet1!E:F,2,0),0)</f>
        <v>0</v>
      </c>
    </row>
    <row r="107" spans="1:12" ht="34.799999999999997" x14ac:dyDescent="0.4">
      <c r="A107" s="33" t="s">
        <v>34</v>
      </c>
      <c r="B107" s="33" t="s">
        <v>89</v>
      </c>
      <c r="C107" s="33" t="s">
        <v>414</v>
      </c>
      <c r="D107" s="35" t="s">
        <v>90</v>
      </c>
      <c r="E107" s="36">
        <v>0</v>
      </c>
      <c r="F107" s="33"/>
      <c r="G107" s="33"/>
      <c r="H107" s="33">
        <v>0</v>
      </c>
      <c r="I107" s="33" t="s">
        <v>9</v>
      </c>
      <c r="J107" s="32"/>
      <c r="K107" s="29"/>
      <c r="L107" s="31">
        <f>IF(AND(H107=1,J107=Sheet1!$A$2),VLOOKUP(检查表!B107,Sheet1!E:F,2,0),0)</f>
        <v>0</v>
      </c>
    </row>
    <row r="108" spans="1:12" ht="87" x14ac:dyDescent="0.4">
      <c r="A108" s="33" t="s">
        <v>34</v>
      </c>
      <c r="B108" s="33" t="s">
        <v>91</v>
      </c>
      <c r="C108" s="33" t="s">
        <v>415</v>
      </c>
      <c r="D108" s="35" t="s">
        <v>190</v>
      </c>
      <c r="E108" s="36">
        <v>0.7</v>
      </c>
      <c r="F108" s="33"/>
      <c r="G108" s="33"/>
      <c r="H108" s="33">
        <v>2</v>
      </c>
      <c r="I108" s="33" t="s">
        <v>9</v>
      </c>
      <c r="J108" s="32"/>
      <c r="K108" s="29"/>
      <c r="L108" s="31">
        <f>IF(AND(H108=1,J108=Sheet1!$A$2),VLOOKUP(检查表!B108,Sheet1!E:F,2,0),0)</f>
        <v>0</v>
      </c>
    </row>
    <row r="109" spans="1:12" ht="34.799999999999997" x14ac:dyDescent="0.4">
      <c r="A109" s="33" t="s">
        <v>34</v>
      </c>
      <c r="B109" s="33" t="s">
        <v>91</v>
      </c>
      <c r="C109" s="33" t="s">
        <v>416</v>
      </c>
      <c r="D109" s="35" t="s">
        <v>92</v>
      </c>
      <c r="E109" s="36">
        <v>0.7</v>
      </c>
      <c r="F109" s="33"/>
      <c r="G109" s="33"/>
      <c r="H109" s="33">
        <v>2</v>
      </c>
      <c r="I109" s="33"/>
      <c r="J109" s="32"/>
      <c r="K109" s="29"/>
      <c r="L109" s="31">
        <f>IF(AND(H109=1,J109=Sheet1!$A$2),VLOOKUP(检查表!B109,Sheet1!E:F,2,0),0)</f>
        <v>0</v>
      </c>
    </row>
    <row r="110" spans="1:12" ht="69.599999999999994" x14ac:dyDescent="0.4">
      <c r="A110" s="33" t="s">
        <v>34</v>
      </c>
      <c r="B110" s="33" t="s">
        <v>91</v>
      </c>
      <c r="C110" s="33" t="s">
        <v>417</v>
      </c>
      <c r="D110" s="35" t="s">
        <v>191</v>
      </c>
      <c r="E110" s="36">
        <v>0.7</v>
      </c>
      <c r="F110" s="33"/>
      <c r="G110" s="33"/>
      <c r="H110" s="33">
        <v>2</v>
      </c>
      <c r="I110" s="33" t="s">
        <v>9</v>
      </c>
      <c r="J110" s="32"/>
      <c r="K110" s="29"/>
      <c r="L110" s="31">
        <f>IF(AND(H110=1,J110=Sheet1!$A$2),VLOOKUP(检查表!B110,Sheet1!E:F,2,0),0)</f>
        <v>0</v>
      </c>
    </row>
    <row r="111" spans="1:12" ht="34.799999999999997" x14ac:dyDescent="0.4">
      <c r="A111" s="33" t="s">
        <v>34</v>
      </c>
      <c r="B111" s="33" t="s">
        <v>91</v>
      </c>
      <c r="C111" s="33" t="s">
        <v>418</v>
      </c>
      <c r="D111" s="35" t="s">
        <v>93</v>
      </c>
      <c r="E111" s="36">
        <v>0.7</v>
      </c>
      <c r="F111" s="33"/>
      <c r="G111" s="33"/>
      <c r="H111" s="33">
        <v>2</v>
      </c>
      <c r="I111" s="33"/>
      <c r="J111" s="32"/>
      <c r="K111" s="29"/>
      <c r="L111" s="31">
        <f>IF(AND(H111=1,J111=Sheet1!$A$2),VLOOKUP(检查表!B111,Sheet1!E:F,2,0),0)</f>
        <v>0</v>
      </c>
    </row>
    <row r="112" spans="1:12" ht="34.799999999999997" x14ac:dyDescent="0.4">
      <c r="A112" s="33" t="s">
        <v>34</v>
      </c>
      <c r="B112" s="33" t="s">
        <v>91</v>
      </c>
      <c r="C112" s="33" t="s">
        <v>419</v>
      </c>
      <c r="D112" s="35" t="s">
        <v>94</v>
      </c>
      <c r="E112" s="36">
        <v>0.7</v>
      </c>
      <c r="F112" s="33"/>
      <c r="G112" s="33"/>
      <c r="H112" s="33">
        <v>2</v>
      </c>
      <c r="I112" s="33"/>
      <c r="J112" s="32"/>
      <c r="K112" s="29"/>
      <c r="L112" s="31">
        <f>IF(AND(H112=1,J112=Sheet1!$A$2),VLOOKUP(检查表!B112,Sheet1!E:F,2,0),0)</f>
        <v>0</v>
      </c>
    </row>
    <row r="113" spans="1:12" ht="34.799999999999997" x14ac:dyDescent="0.4">
      <c r="A113" s="33" t="s">
        <v>34</v>
      </c>
      <c r="B113" s="33" t="s">
        <v>95</v>
      </c>
      <c r="C113" s="33" t="s">
        <v>420</v>
      </c>
      <c r="D113" s="35" t="s">
        <v>96</v>
      </c>
      <c r="E113" s="36">
        <v>0.5</v>
      </c>
      <c r="F113" s="33"/>
      <c r="G113" s="33"/>
      <c r="H113" s="33">
        <v>2</v>
      </c>
      <c r="I113" s="33"/>
      <c r="J113" s="32"/>
      <c r="K113" s="29"/>
      <c r="L113" s="31">
        <f>IF(AND(H113=1,J113=Sheet1!$A$2),VLOOKUP(检查表!B113,Sheet1!E:F,2,0),0)</f>
        <v>0</v>
      </c>
    </row>
    <row r="114" spans="1:12" ht="34.799999999999997" x14ac:dyDescent="0.4">
      <c r="A114" s="33" t="s">
        <v>34</v>
      </c>
      <c r="B114" s="33" t="s">
        <v>95</v>
      </c>
      <c r="C114" s="33" t="s">
        <v>421</v>
      </c>
      <c r="D114" s="35" t="s">
        <v>97</v>
      </c>
      <c r="E114" s="36">
        <v>0.5</v>
      </c>
      <c r="F114" s="33"/>
      <c r="G114" s="33"/>
      <c r="H114" s="33">
        <v>2</v>
      </c>
      <c r="I114" s="33"/>
      <c r="J114" s="32"/>
      <c r="K114" s="29"/>
      <c r="L114" s="31">
        <f>IF(AND(H114=1,J114=Sheet1!$A$2),VLOOKUP(检查表!B114,Sheet1!E:F,2,0),0)</f>
        <v>0</v>
      </c>
    </row>
    <row r="115" spans="1:12" ht="52.2" x14ac:dyDescent="0.4">
      <c r="A115" s="33" t="s">
        <v>215</v>
      </c>
      <c r="B115" s="33" t="s">
        <v>265</v>
      </c>
      <c r="C115" s="33" t="s">
        <v>422</v>
      </c>
      <c r="D115" s="35" t="s">
        <v>266</v>
      </c>
      <c r="E115" s="36">
        <v>0.3</v>
      </c>
      <c r="F115" s="33"/>
      <c r="G115" s="33"/>
      <c r="H115" s="33">
        <v>1</v>
      </c>
      <c r="I115" s="33"/>
      <c r="J115" s="32"/>
      <c r="K115" s="29"/>
      <c r="L115" s="31">
        <f>IF(AND(H115=1,J115=Sheet1!$A$2),VLOOKUP(检查表!B115,Sheet1!E:F,2,0),0)</f>
        <v>0</v>
      </c>
    </row>
    <row r="116" spans="1:12" ht="69.599999999999994" x14ac:dyDescent="0.4">
      <c r="A116" s="33" t="s">
        <v>215</v>
      </c>
      <c r="B116" s="33" t="s">
        <v>265</v>
      </c>
      <c r="C116" s="33" t="s">
        <v>423</v>
      </c>
      <c r="D116" s="35" t="s">
        <v>315</v>
      </c>
      <c r="E116" s="36">
        <v>0.7</v>
      </c>
      <c r="F116" s="33"/>
      <c r="G116" s="33"/>
      <c r="H116" s="33">
        <v>2</v>
      </c>
      <c r="I116" s="33"/>
      <c r="J116" s="32"/>
      <c r="K116" s="29"/>
      <c r="L116" s="31">
        <f>IF(AND(H116=1,J116=Sheet1!$A$2),VLOOKUP(检查表!B116,Sheet1!E:F,2,0),0)</f>
        <v>0</v>
      </c>
    </row>
    <row r="117" spans="1:12" ht="87" x14ac:dyDescent="0.4">
      <c r="A117" s="33" t="s">
        <v>34</v>
      </c>
      <c r="B117" s="33" t="s">
        <v>98</v>
      </c>
      <c r="C117" s="33" t="s">
        <v>424</v>
      </c>
      <c r="D117" s="35" t="s">
        <v>208</v>
      </c>
      <c r="E117" s="36">
        <v>0</v>
      </c>
      <c r="F117" s="33"/>
      <c r="G117" s="33"/>
      <c r="H117" s="33">
        <v>2</v>
      </c>
      <c r="I117" s="33"/>
      <c r="J117" s="32"/>
      <c r="K117" s="29"/>
      <c r="L117" s="31">
        <f>IF(AND(H117=1,J117=Sheet1!$A$2),VLOOKUP(检查表!B117,Sheet1!E:F,2,0),0)</f>
        <v>0</v>
      </c>
    </row>
    <row r="118" spans="1:12" ht="87" x14ac:dyDescent="0.4">
      <c r="A118" s="33" t="s">
        <v>34</v>
      </c>
      <c r="B118" s="33" t="s">
        <v>98</v>
      </c>
      <c r="C118" s="33" t="s">
        <v>425</v>
      </c>
      <c r="D118" s="35" t="s">
        <v>192</v>
      </c>
      <c r="E118" s="36">
        <v>0.7</v>
      </c>
      <c r="F118" s="33"/>
      <c r="G118" s="33"/>
      <c r="H118" s="33">
        <v>2</v>
      </c>
      <c r="I118" s="33"/>
      <c r="J118" s="32"/>
      <c r="K118" s="29"/>
      <c r="L118" s="31">
        <f>IF(AND(H118=1,J118=Sheet1!$A$2),VLOOKUP(检查表!B118,Sheet1!E:F,2,0),0)</f>
        <v>0</v>
      </c>
    </row>
    <row r="119" spans="1:12" ht="34.799999999999997" x14ac:dyDescent="0.4">
      <c r="A119" s="33" t="s">
        <v>34</v>
      </c>
      <c r="B119" s="33" t="s">
        <v>99</v>
      </c>
      <c r="C119" s="33" t="s">
        <v>426</v>
      </c>
      <c r="D119" s="35" t="s">
        <v>100</v>
      </c>
      <c r="E119" s="36">
        <v>0.3</v>
      </c>
      <c r="F119" s="33"/>
      <c r="G119" s="33"/>
      <c r="H119" s="33">
        <v>1</v>
      </c>
      <c r="I119" s="33"/>
      <c r="J119" s="32"/>
      <c r="K119" s="29"/>
      <c r="L119" s="31">
        <f>IF(AND(H119=1,J119=Sheet1!$A$2),VLOOKUP(检查表!B119,Sheet1!E:F,2,0),0)</f>
        <v>0</v>
      </c>
    </row>
    <row r="120" spans="1:12" ht="34.799999999999997" x14ac:dyDescent="0.4">
      <c r="A120" s="33" t="s">
        <v>34</v>
      </c>
      <c r="B120" s="33" t="s">
        <v>99</v>
      </c>
      <c r="C120" s="33" t="s">
        <v>427</v>
      </c>
      <c r="D120" s="35" t="s">
        <v>101</v>
      </c>
      <c r="E120" s="36">
        <v>0.7</v>
      </c>
      <c r="F120" s="33"/>
      <c r="G120" s="33"/>
      <c r="H120" s="33">
        <v>2</v>
      </c>
      <c r="I120" s="33"/>
      <c r="J120" s="32"/>
      <c r="K120" s="29"/>
      <c r="L120" s="31">
        <f>IF(AND(H120=1,J120=Sheet1!$A$2),VLOOKUP(检查表!B120,Sheet1!E:F,2,0),0)</f>
        <v>0</v>
      </c>
    </row>
    <row r="121" spans="1:12" ht="34.799999999999997" x14ac:dyDescent="0.4">
      <c r="A121" s="33" t="s">
        <v>34</v>
      </c>
      <c r="B121" s="33" t="s">
        <v>99</v>
      </c>
      <c r="C121" s="33" t="s">
        <v>428</v>
      </c>
      <c r="D121" s="35" t="s">
        <v>209</v>
      </c>
      <c r="E121" s="36">
        <v>0.7</v>
      </c>
      <c r="F121" s="33"/>
      <c r="G121" s="33"/>
      <c r="H121" s="33">
        <v>2</v>
      </c>
      <c r="I121" s="33" t="s">
        <v>9</v>
      </c>
      <c r="J121" s="32"/>
      <c r="K121" s="29"/>
      <c r="L121" s="31">
        <f>IF(AND(H121=1,J121=Sheet1!$A$2),VLOOKUP(检查表!B121,Sheet1!E:F,2,0),0)</f>
        <v>0</v>
      </c>
    </row>
    <row r="122" spans="1:12" ht="34.799999999999997" x14ac:dyDescent="0.4">
      <c r="A122" s="33" t="s">
        <v>34</v>
      </c>
      <c r="B122" s="33" t="s">
        <v>99</v>
      </c>
      <c r="C122" s="33" t="s">
        <v>429</v>
      </c>
      <c r="D122" s="35" t="s">
        <v>210</v>
      </c>
      <c r="E122" s="36">
        <v>0.7</v>
      </c>
      <c r="F122" s="33"/>
      <c r="G122" s="33"/>
      <c r="H122" s="33">
        <v>2</v>
      </c>
      <c r="I122" s="33"/>
      <c r="J122" s="32"/>
      <c r="K122" s="29"/>
      <c r="L122" s="31">
        <f>IF(AND(H122=1,J122=Sheet1!$A$2),VLOOKUP(检查表!B122,Sheet1!E:F,2,0),0)</f>
        <v>0</v>
      </c>
    </row>
    <row r="123" spans="1:12" ht="34.799999999999997" x14ac:dyDescent="0.4">
      <c r="A123" s="33" t="s">
        <v>34</v>
      </c>
      <c r="B123" s="33" t="s">
        <v>99</v>
      </c>
      <c r="C123" s="33" t="s">
        <v>430</v>
      </c>
      <c r="D123" s="35" t="s">
        <v>102</v>
      </c>
      <c r="E123" s="36">
        <v>0.6</v>
      </c>
      <c r="F123" s="33"/>
      <c r="G123" s="33"/>
      <c r="H123" s="33">
        <v>2</v>
      </c>
      <c r="I123" s="33"/>
      <c r="J123" s="32"/>
      <c r="K123" s="29"/>
      <c r="L123" s="31">
        <f>IF(AND(H123=1,J123=Sheet1!$A$2),VLOOKUP(检查表!B123,Sheet1!E:F,2,0),0)</f>
        <v>0</v>
      </c>
    </row>
    <row r="124" spans="1:12" ht="34.799999999999997" x14ac:dyDescent="0.4">
      <c r="A124" s="33" t="s">
        <v>34</v>
      </c>
      <c r="B124" s="33" t="s">
        <v>99</v>
      </c>
      <c r="C124" s="33" t="s">
        <v>431</v>
      </c>
      <c r="D124" s="35" t="s">
        <v>635</v>
      </c>
      <c r="E124" s="36">
        <v>0.3</v>
      </c>
      <c r="F124" s="33"/>
      <c r="G124" s="33"/>
      <c r="H124" s="33">
        <v>1</v>
      </c>
      <c r="I124" s="33"/>
      <c r="J124" s="32"/>
      <c r="K124" s="29"/>
      <c r="L124" s="31">
        <f>IF(AND(H124=1,J124=Sheet1!$A$2),VLOOKUP(检查表!B124,Sheet1!E:F,2,0),0)</f>
        <v>0</v>
      </c>
    </row>
    <row r="125" spans="1:12" ht="34.799999999999997" x14ac:dyDescent="0.4">
      <c r="A125" s="33" t="s">
        <v>34</v>
      </c>
      <c r="B125" s="33" t="s">
        <v>103</v>
      </c>
      <c r="C125" s="33" t="s">
        <v>432</v>
      </c>
      <c r="D125" s="35" t="s">
        <v>211</v>
      </c>
      <c r="E125" s="36">
        <v>0.6</v>
      </c>
      <c r="F125" s="33"/>
      <c r="G125" s="33"/>
      <c r="H125" s="33">
        <v>2</v>
      </c>
      <c r="I125" s="33"/>
      <c r="J125" s="32"/>
      <c r="K125" s="29"/>
      <c r="L125" s="31">
        <f>IF(AND(H125=1,J125=Sheet1!$A$2),VLOOKUP(检查表!B125,Sheet1!E:F,2,0),0)</f>
        <v>0</v>
      </c>
    </row>
    <row r="126" spans="1:12" ht="34.799999999999997" x14ac:dyDescent="0.4">
      <c r="A126" s="33" t="s">
        <v>34</v>
      </c>
      <c r="B126" s="33" t="s">
        <v>103</v>
      </c>
      <c r="C126" s="33" t="s">
        <v>433</v>
      </c>
      <c r="D126" s="35" t="s">
        <v>212</v>
      </c>
      <c r="E126" s="36">
        <v>0.5</v>
      </c>
      <c r="F126" s="33"/>
      <c r="G126" s="33"/>
      <c r="H126" s="33">
        <v>1</v>
      </c>
      <c r="I126" s="33"/>
      <c r="J126" s="32"/>
      <c r="K126" s="29"/>
      <c r="L126" s="31">
        <f>IF(AND(H126=1,J126=Sheet1!$A$2),VLOOKUP(检查表!B126,Sheet1!E:F,2,0),0)</f>
        <v>0</v>
      </c>
    </row>
    <row r="127" spans="1:12" ht="34.799999999999997" x14ac:dyDescent="0.4">
      <c r="A127" s="33" t="s">
        <v>34</v>
      </c>
      <c r="B127" s="33" t="s">
        <v>103</v>
      </c>
      <c r="C127" s="33" t="s">
        <v>434</v>
      </c>
      <c r="D127" s="35" t="s">
        <v>104</v>
      </c>
      <c r="E127" s="36">
        <v>0</v>
      </c>
      <c r="F127" s="33"/>
      <c r="G127" s="33"/>
      <c r="H127" s="33">
        <v>2</v>
      </c>
      <c r="I127" s="33"/>
      <c r="J127" s="30"/>
      <c r="L127" s="31">
        <f>IF(AND(H127=1,J127=Sheet1!$A$2),VLOOKUP(检查表!B127,Sheet1!E:F,2,0),0)</f>
        <v>0</v>
      </c>
    </row>
    <row r="128" spans="1:12" ht="34.799999999999997" x14ac:dyDescent="0.4">
      <c r="A128" s="33" t="s">
        <v>34</v>
      </c>
      <c r="B128" s="33" t="s">
        <v>103</v>
      </c>
      <c r="C128" s="33" t="s">
        <v>435</v>
      </c>
      <c r="D128" s="35" t="s">
        <v>105</v>
      </c>
      <c r="E128" s="36">
        <v>0.7</v>
      </c>
      <c r="F128" s="33"/>
      <c r="G128" s="33"/>
      <c r="H128" s="33">
        <v>2</v>
      </c>
      <c r="I128" s="33" t="s">
        <v>9</v>
      </c>
      <c r="J128" s="30"/>
      <c r="L128" s="31">
        <f>IF(AND(H128=1,J128=Sheet1!$A$2),VLOOKUP(检查表!B128,Sheet1!E:F,2,0),0)</f>
        <v>0</v>
      </c>
    </row>
    <row r="129" spans="1:12" ht="34.799999999999997" x14ac:dyDescent="0.4">
      <c r="A129" s="33" t="s">
        <v>34</v>
      </c>
      <c r="B129" s="33" t="s">
        <v>103</v>
      </c>
      <c r="C129" s="33" t="s">
        <v>436</v>
      </c>
      <c r="D129" s="35" t="s">
        <v>106</v>
      </c>
      <c r="E129" s="36">
        <v>0.5</v>
      </c>
      <c r="F129" s="33"/>
      <c r="G129" s="33"/>
      <c r="H129" s="33">
        <v>1</v>
      </c>
      <c r="I129" s="33"/>
      <c r="J129" s="30"/>
      <c r="L129" s="31">
        <f>IF(AND(H129=1,J129=Sheet1!$A$2),VLOOKUP(检查表!B129,Sheet1!E:F,2,0),0)</f>
        <v>0</v>
      </c>
    </row>
    <row r="130" spans="1:12" ht="34.799999999999997" x14ac:dyDescent="0.4">
      <c r="A130" s="33" t="s">
        <v>34</v>
      </c>
      <c r="B130" s="33" t="s">
        <v>103</v>
      </c>
      <c r="C130" s="33" t="s">
        <v>437</v>
      </c>
      <c r="D130" s="35" t="s">
        <v>193</v>
      </c>
      <c r="E130" s="36">
        <v>0.5</v>
      </c>
      <c r="F130" s="33"/>
      <c r="G130" s="33"/>
      <c r="H130" s="33">
        <v>2</v>
      </c>
      <c r="I130" s="33"/>
      <c r="J130" s="30"/>
      <c r="L130" s="31">
        <f>IF(AND(H130=1,J130=Sheet1!$A$2),VLOOKUP(检查表!B130,Sheet1!E:F,2,0),0)</f>
        <v>0</v>
      </c>
    </row>
    <row r="131" spans="1:12" ht="34.799999999999997" x14ac:dyDescent="0.4">
      <c r="A131" s="33" t="s">
        <v>34</v>
      </c>
      <c r="B131" s="33" t="s">
        <v>107</v>
      </c>
      <c r="C131" s="33" t="s">
        <v>438</v>
      </c>
      <c r="D131" s="35" t="s">
        <v>108</v>
      </c>
      <c r="E131" s="36">
        <v>0.5</v>
      </c>
      <c r="F131" s="33"/>
      <c r="G131" s="33"/>
      <c r="H131" s="33">
        <v>2</v>
      </c>
      <c r="I131" s="33"/>
      <c r="J131" s="30"/>
      <c r="L131" s="31">
        <f>IF(AND(H131=1,J131=Sheet1!$A$2),VLOOKUP(检查表!B131,Sheet1!E:F,2,0),0)</f>
        <v>0</v>
      </c>
    </row>
    <row r="132" spans="1:12" ht="34.799999999999997" x14ac:dyDescent="0.4">
      <c r="A132" s="33" t="s">
        <v>34</v>
      </c>
      <c r="B132" s="33" t="s">
        <v>107</v>
      </c>
      <c r="C132" s="33" t="s">
        <v>439</v>
      </c>
      <c r="D132" s="35" t="s">
        <v>213</v>
      </c>
      <c r="E132" s="36">
        <v>0.7</v>
      </c>
      <c r="F132" s="33"/>
      <c r="G132" s="33"/>
      <c r="H132" s="33">
        <v>2</v>
      </c>
      <c r="I132" s="33"/>
      <c r="J132" s="30"/>
      <c r="L132" s="31">
        <f>IF(AND(H132=1,J132=Sheet1!$A$2),VLOOKUP(检查表!B132,Sheet1!E:F,2,0),0)</f>
        <v>0</v>
      </c>
    </row>
    <row r="133" spans="1:12" ht="34.799999999999997" x14ac:dyDescent="0.4">
      <c r="A133" s="33" t="s">
        <v>34</v>
      </c>
      <c r="B133" s="33" t="s">
        <v>109</v>
      </c>
      <c r="C133" s="33" t="s">
        <v>440</v>
      </c>
      <c r="D133" s="35" t="s">
        <v>636</v>
      </c>
      <c r="E133" s="36">
        <v>0.5</v>
      </c>
      <c r="F133" s="33"/>
      <c r="G133" s="33"/>
      <c r="H133" s="33">
        <v>1</v>
      </c>
      <c r="I133" s="33"/>
      <c r="J133" s="30"/>
      <c r="L133" s="31">
        <f>IF(AND(H133=1,J133=Sheet1!$A$2),VLOOKUP(检查表!B133,Sheet1!E:F,2,0),0)</f>
        <v>0</v>
      </c>
    </row>
    <row r="134" spans="1:12" ht="34.799999999999997" x14ac:dyDescent="0.4">
      <c r="A134" s="33" t="s">
        <v>34</v>
      </c>
      <c r="B134" s="33" t="s">
        <v>109</v>
      </c>
      <c r="C134" s="33" t="s">
        <v>441</v>
      </c>
      <c r="D134" s="35" t="s">
        <v>110</v>
      </c>
      <c r="E134" s="36">
        <v>0.7</v>
      </c>
      <c r="F134" s="33"/>
      <c r="G134" s="33"/>
      <c r="H134" s="33">
        <v>2</v>
      </c>
      <c r="I134" s="33"/>
      <c r="J134" s="30"/>
      <c r="L134" s="31">
        <f>IF(AND(H134=1,J134=Sheet1!$A$2),VLOOKUP(检查表!B134,Sheet1!E:F,2,0),0)</f>
        <v>0</v>
      </c>
    </row>
    <row r="135" spans="1:12" ht="34.799999999999997" x14ac:dyDescent="0.4">
      <c r="A135" s="33" t="s">
        <v>34</v>
      </c>
      <c r="B135" s="33" t="s">
        <v>111</v>
      </c>
      <c r="C135" s="33" t="s">
        <v>442</v>
      </c>
      <c r="D135" s="35" t="s">
        <v>112</v>
      </c>
      <c r="E135" s="36">
        <v>0.5</v>
      </c>
      <c r="F135" s="33"/>
      <c r="G135" s="33"/>
      <c r="H135" s="33">
        <v>2</v>
      </c>
      <c r="I135" s="33"/>
      <c r="J135" s="30"/>
      <c r="L135" s="31">
        <f>IF(AND(H135=1,J135=Sheet1!$A$2),VLOOKUP(检查表!B135,Sheet1!E:F,2,0),0)</f>
        <v>0</v>
      </c>
    </row>
    <row r="136" spans="1:12" ht="34.799999999999997" x14ac:dyDescent="0.4">
      <c r="A136" s="33" t="s">
        <v>34</v>
      </c>
      <c r="B136" s="33" t="s">
        <v>111</v>
      </c>
      <c r="C136" s="33" t="s">
        <v>443</v>
      </c>
      <c r="D136" s="35" t="s">
        <v>113</v>
      </c>
      <c r="E136" s="36">
        <v>0</v>
      </c>
      <c r="F136" s="33"/>
      <c r="G136" s="33"/>
      <c r="H136" s="33">
        <v>2</v>
      </c>
      <c r="I136" s="33"/>
      <c r="J136" s="30"/>
      <c r="L136" s="31">
        <f>IF(AND(H136=1,J136=Sheet1!$A$2),VLOOKUP(检查表!B136,Sheet1!E:F,2,0),0)</f>
        <v>0</v>
      </c>
    </row>
    <row r="137" spans="1:12" ht="34.799999999999997" x14ac:dyDescent="0.4">
      <c r="A137" s="33" t="s">
        <v>34</v>
      </c>
      <c r="B137" s="33" t="s">
        <v>114</v>
      </c>
      <c r="C137" s="33" t="s">
        <v>444</v>
      </c>
      <c r="D137" s="35" t="s">
        <v>115</v>
      </c>
      <c r="E137" s="36">
        <v>0.5</v>
      </c>
      <c r="F137" s="33"/>
      <c r="G137" s="33"/>
      <c r="H137" s="33">
        <v>1</v>
      </c>
      <c r="I137" s="33"/>
      <c r="J137" s="30"/>
      <c r="L137" s="31">
        <f>IF(AND(H137=1,J137=Sheet1!$A$2),VLOOKUP(检查表!B137,Sheet1!E:F,2,0),0)</f>
        <v>0</v>
      </c>
    </row>
    <row r="138" spans="1:12" ht="34.799999999999997" x14ac:dyDescent="0.4">
      <c r="A138" s="33" t="s">
        <v>34</v>
      </c>
      <c r="B138" s="33" t="s">
        <v>114</v>
      </c>
      <c r="C138" s="33" t="s">
        <v>445</v>
      </c>
      <c r="D138" s="35" t="s">
        <v>116</v>
      </c>
      <c r="E138" s="36">
        <v>0.3</v>
      </c>
      <c r="F138" s="33"/>
      <c r="G138" s="33"/>
      <c r="H138" s="33">
        <v>1</v>
      </c>
      <c r="I138" s="33"/>
      <c r="J138" s="30"/>
      <c r="L138" s="31">
        <f>IF(AND(H138=1,J138=Sheet1!$A$2),VLOOKUP(检查表!B138,Sheet1!E:F,2,0),0)</f>
        <v>0</v>
      </c>
    </row>
    <row r="139" spans="1:12" ht="34.799999999999997" x14ac:dyDescent="0.4">
      <c r="A139" s="33" t="s">
        <v>34</v>
      </c>
      <c r="B139" s="33" t="s">
        <v>114</v>
      </c>
      <c r="C139" s="33" t="s">
        <v>446</v>
      </c>
      <c r="D139" s="35" t="s">
        <v>117</v>
      </c>
      <c r="E139" s="36">
        <v>0.7</v>
      </c>
      <c r="F139" s="33"/>
      <c r="G139" s="33"/>
      <c r="H139" s="33">
        <v>2</v>
      </c>
      <c r="I139" s="33"/>
      <c r="J139" s="30"/>
      <c r="L139" s="31">
        <f>IF(AND(H139=1,J139=Sheet1!$A$2),VLOOKUP(检查表!B139,Sheet1!E:F,2,0),0)</f>
        <v>0</v>
      </c>
    </row>
    <row r="140" spans="1:12" ht="34.799999999999997" x14ac:dyDescent="0.4">
      <c r="A140" s="33" t="s">
        <v>34</v>
      </c>
      <c r="B140" s="33" t="s">
        <v>118</v>
      </c>
      <c r="C140" s="33" t="s">
        <v>447</v>
      </c>
      <c r="D140" s="35" t="s">
        <v>194</v>
      </c>
      <c r="E140" s="36">
        <v>0.3</v>
      </c>
      <c r="F140" s="33"/>
      <c r="G140" s="33"/>
      <c r="H140" s="33">
        <v>1</v>
      </c>
      <c r="I140" s="33"/>
      <c r="J140" s="30"/>
      <c r="L140" s="31">
        <f>IF(AND(H140=1,J140=Sheet1!$A$2),VLOOKUP(检查表!B140,Sheet1!E:F,2,0),0)</f>
        <v>0</v>
      </c>
    </row>
    <row r="141" spans="1:12" ht="34.799999999999997" x14ac:dyDescent="0.4">
      <c r="A141" s="33" t="s">
        <v>34</v>
      </c>
      <c r="B141" s="33" t="s">
        <v>118</v>
      </c>
      <c r="C141" s="33" t="s">
        <v>448</v>
      </c>
      <c r="D141" s="35" t="s">
        <v>637</v>
      </c>
      <c r="E141" s="36">
        <v>0.7</v>
      </c>
      <c r="F141" s="33"/>
      <c r="G141" s="33"/>
      <c r="H141" s="33">
        <v>2</v>
      </c>
      <c r="I141" s="33"/>
      <c r="J141" s="30"/>
      <c r="L141" s="31">
        <f>IF(AND(H141=1,J141=Sheet1!$A$2),VLOOKUP(检查表!B141,Sheet1!E:F,2,0),0)</f>
        <v>0</v>
      </c>
    </row>
    <row r="142" spans="1:12" ht="34.799999999999997" x14ac:dyDescent="0.4">
      <c r="A142" s="33" t="s">
        <v>34</v>
      </c>
      <c r="B142" s="33" t="s">
        <v>119</v>
      </c>
      <c r="C142" s="33" t="s">
        <v>449</v>
      </c>
      <c r="D142" s="35" t="s">
        <v>120</v>
      </c>
      <c r="E142" s="36">
        <v>0.5</v>
      </c>
      <c r="F142" s="33"/>
      <c r="G142" s="33"/>
      <c r="H142" s="33">
        <v>1</v>
      </c>
      <c r="I142" s="33"/>
      <c r="J142" s="30"/>
      <c r="L142" s="31">
        <f>IF(AND(H142=1,J142=Sheet1!$A$2),VLOOKUP(检查表!B142,Sheet1!E:F,2,0),0)</f>
        <v>0</v>
      </c>
    </row>
    <row r="143" spans="1:12" ht="34.799999999999997" x14ac:dyDescent="0.4">
      <c r="A143" s="33" t="s">
        <v>34</v>
      </c>
      <c r="B143" s="33" t="s">
        <v>119</v>
      </c>
      <c r="C143" s="33" t="s">
        <v>450</v>
      </c>
      <c r="D143" s="35" t="s">
        <v>121</v>
      </c>
      <c r="E143" s="36">
        <v>0.7</v>
      </c>
      <c r="F143" s="33"/>
      <c r="G143" s="33"/>
      <c r="H143" s="33">
        <v>2</v>
      </c>
      <c r="I143" s="33"/>
      <c r="J143" s="30"/>
      <c r="L143" s="31">
        <f>IF(AND(H143=1,J143=Sheet1!$A$2),VLOOKUP(检查表!B143,Sheet1!E:F,2,0),0)</f>
        <v>0</v>
      </c>
    </row>
    <row r="144" spans="1:12" ht="34.799999999999997" x14ac:dyDescent="0.4">
      <c r="A144" s="33" t="s">
        <v>34</v>
      </c>
      <c r="B144" s="33" t="s">
        <v>122</v>
      </c>
      <c r="C144" s="33" t="s">
        <v>451</v>
      </c>
      <c r="D144" s="35" t="s">
        <v>123</v>
      </c>
      <c r="E144" s="36">
        <v>0.7</v>
      </c>
      <c r="F144" s="33"/>
      <c r="G144" s="33"/>
      <c r="H144" s="33">
        <v>2</v>
      </c>
      <c r="I144" s="33"/>
      <c r="J144" s="30"/>
      <c r="L144" s="31">
        <f>IF(AND(H144=1,J144=Sheet1!$A$2),VLOOKUP(检查表!B144,Sheet1!E:F,2,0),0)</f>
        <v>0</v>
      </c>
    </row>
    <row r="145" spans="1:12" ht="34.799999999999997" x14ac:dyDescent="0.4">
      <c r="A145" s="33" t="s">
        <v>34</v>
      </c>
      <c r="B145" s="33" t="s">
        <v>122</v>
      </c>
      <c r="C145" s="33" t="s">
        <v>452</v>
      </c>
      <c r="D145" s="35" t="s">
        <v>124</v>
      </c>
      <c r="E145" s="36">
        <v>0.7</v>
      </c>
      <c r="F145" s="33"/>
      <c r="G145" s="33"/>
      <c r="H145" s="33">
        <v>2</v>
      </c>
      <c r="I145" s="33"/>
      <c r="J145" s="30"/>
      <c r="L145" s="31">
        <f>IF(AND(H145=1,J145=Sheet1!$A$2),VLOOKUP(检查表!B145,Sheet1!E:F,2,0),0)</f>
        <v>0</v>
      </c>
    </row>
    <row r="146" spans="1:12" ht="34.799999999999997" x14ac:dyDescent="0.4">
      <c r="A146" s="33" t="s">
        <v>34</v>
      </c>
      <c r="B146" s="33" t="s">
        <v>122</v>
      </c>
      <c r="C146" s="33" t="s">
        <v>453</v>
      </c>
      <c r="D146" s="35" t="s">
        <v>125</v>
      </c>
      <c r="E146" s="36">
        <v>0.7</v>
      </c>
      <c r="F146" s="33"/>
      <c r="G146" s="33"/>
      <c r="H146" s="33">
        <v>2</v>
      </c>
      <c r="I146" s="33"/>
      <c r="J146" s="30"/>
      <c r="L146" s="31">
        <f>IF(AND(H146=1,J146=Sheet1!$A$2),VLOOKUP(检查表!B146,Sheet1!E:F,2,0),0)</f>
        <v>0</v>
      </c>
    </row>
    <row r="147" spans="1:12" ht="34.799999999999997" x14ac:dyDescent="0.4">
      <c r="A147" s="33" t="s">
        <v>34</v>
      </c>
      <c r="B147" s="33" t="s">
        <v>122</v>
      </c>
      <c r="C147" s="33" t="s">
        <v>454</v>
      </c>
      <c r="D147" s="35" t="s">
        <v>126</v>
      </c>
      <c r="E147" s="36">
        <v>0.7</v>
      </c>
      <c r="F147" s="33"/>
      <c r="G147" s="33"/>
      <c r="H147" s="33">
        <v>2</v>
      </c>
      <c r="I147" s="33"/>
      <c r="J147" s="30"/>
      <c r="L147" s="31">
        <f>IF(AND(H147=1,J147=Sheet1!$A$2),VLOOKUP(检查表!B147,Sheet1!E:F,2,0),0)</f>
        <v>0</v>
      </c>
    </row>
    <row r="148" spans="1:12" ht="34.799999999999997" x14ac:dyDescent="0.4">
      <c r="A148" s="33" t="s">
        <v>34</v>
      </c>
      <c r="B148" s="33" t="s">
        <v>122</v>
      </c>
      <c r="C148" s="33" t="s">
        <v>455</v>
      </c>
      <c r="D148" s="35" t="s">
        <v>127</v>
      </c>
      <c r="E148" s="36">
        <v>0.7</v>
      </c>
      <c r="F148" s="33"/>
      <c r="G148" s="33"/>
      <c r="H148" s="33">
        <v>2</v>
      </c>
      <c r="I148" s="33"/>
      <c r="J148" s="30"/>
      <c r="L148" s="31">
        <f>IF(AND(H148=1,J148=Sheet1!$A$2),VLOOKUP(检查表!B148,Sheet1!E:F,2,0),0)</f>
        <v>0</v>
      </c>
    </row>
    <row r="149" spans="1:12" ht="34.799999999999997" x14ac:dyDescent="0.4">
      <c r="A149" s="33" t="s">
        <v>34</v>
      </c>
      <c r="B149" s="33" t="s">
        <v>122</v>
      </c>
      <c r="C149" s="33" t="s">
        <v>456</v>
      </c>
      <c r="D149" s="35" t="s">
        <v>128</v>
      </c>
      <c r="E149" s="36">
        <v>0.7</v>
      </c>
      <c r="F149" s="33"/>
      <c r="G149" s="33"/>
      <c r="H149" s="33">
        <v>2</v>
      </c>
      <c r="I149" s="33"/>
      <c r="J149" s="30"/>
      <c r="L149" s="31">
        <f>IF(AND(H149=1,J149=Sheet1!$A$2),VLOOKUP(检查表!B149,Sheet1!E:F,2,0),0)</f>
        <v>0</v>
      </c>
    </row>
    <row r="150" spans="1:12" ht="34.799999999999997" x14ac:dyDescent="0.4">
      <c r="A150" s="33" t="s">
        <v>34</v>
      </c>
      <c r="B150" s="33" t="s">
        <v>122</v>
      </c>
      <c r="C150" s="33" t="s">
        <v>457</v>
      </c>
      <c r="D150" s="35" t="s">
        <v>129</v>
      </c>
      <c r="E150" s="36">
        <v>0.7</v>
      </c>
      <c r="F150" s="33"/>
      <c r="G150" s="33"/>
      <c r="H150" s="33">
        <v>2</v>
      </c>
      <c r="I150" s="33"/>
      <c r="J150" s="30"/>
      <c r="L150" s="31">
        <f>IF(AND(H150=1,J150=Sheet1!$A$2),VLOOKUP(检查表!B150,Sheet1!E:F,2,0),0)</f>
        <v>0</v>
      </c>
    </row>
    <row r="151" spans="1:12" ht="34.799999999999997" x14ac:dyDescent="0.4">
      <c r="A151" s="33" t="s">
        <v>34</v>
      </c>
      <c r="B151" s="33" t="s">
        <v>122</v>
      </c>
      <c r="C151" s="33" t="s">
        <v>458</v>
      </c>
      <c r="D151" s="35" t="s">
        <v>130</v>
      </c>
      <c r="E151" s="36">
        <v>0.7</v>
      </c>
      <c r="F151" s="33"/>
      <c r="G151" s="33"/>
      <c r="H151" s="33">
        <v>2</v>
      </c>
      <c r="I151" s="33"/>
      <c r="J151" s="30"/>
      <c r="L151" s="31">
        <f>IF(AND(H151=1,J151=Sheet1!$A$2),VLOOKUP(检查表!B151,Sheet1!E:F,2,0),0)</f>
        <v>0</v>
      </c>
    </row>
    <row r="152" spans="1:12" ht="34.799999999999997" x14ac:dyDescent="0.4">
      <c r="A152" s="33" t="s">
        <v>34</v>
      </c>
      <c r="B152" s="33" t="s">
        <v>122</v>
      </c>
      <c r="C152" s="33" t="s">
        <v>459</v>
      </c>
      <c r="D152" s="35" t="s">
        <v>131</v>
      </c>
      <c r="E152" s="36">
        <v>0.8</v>
      </c>
      <c r="F152" s="33"/>
      <c r="G152" s="33"/>
      <c r="H152" s="33">
        <v>2</v>
      </c>
      <c r="I152" s="33"/>
      <c r="J152" s="30"/>
      <c r="L152" s="31">
        <f>IF(AND(H152=1,J152=Sheet1!$A$2),VLOOKUP(检查表!B152,Sheet1!E:F,2,0),0)</f>
        <v>0</v>
      </c>
    </row>
    <row r="153" spans="1:12" ht="34.799999999999997" x14ac:dyDescent="0.4">
      <c r="A153" s="33" t="s">
        <v>34</v>
      </c>
      <c r="B153" s="33" t="s">
        <v>122</v>
      </c>
      <c r="C153" s="33" t="s">
        <v>460</v>
      </c>
      <c r="D153" s="35" t="s">
        <v>132</v>
      </c>
      <c r="E153" s="36">
        <v>0.8</v>
      </c>
      <c r="F153" s="33"/>
      <c r="G153" s="33"/>
      <c r="H153" s="33">
        <v>2</v>
      </c>
      <c r="I153" s="33"/>
      <c r="J153" s="30"/>
      <c r="L153" s="31">
        <f>IF(AND(H153=1,J153=Sheet1!$A$2),VLOOKUP(检查表!B153,Sheet1!E:F,2,0),0)</f>
        <v>0</v>
      </c>
    </row>
    <row r="154" spans="1:12" ht="34.799999999999997" x14ac:dyDescent="0.4">
      <c r="A154" s="33" t="s">
        <v>34</v>
      </c>
      <c r="B154" s="33" t="s">
        <v>122</v>
      </c>
      <c r="C154" s="33" t="s">
        <v>461</v>
      </c>
      <c r="D154" s="35" t="s">
        <v>133</v>
      </c>
      <c r="E154" s="36">
        <v>0</v>
      </c>
      <c r="F154" s="33"/>
      <c r="G154" s="33"/>
      <c r="H154" s="33">
        <v>2</v>
      </c>
      <c r="I154" s="33"/>
      <c r="J154" s="30"/>
      <c r="L154" s="31">
        <f>IF(AND(H154=1,J154=Sheet1!$A$2),VLOOKUP(检查表!B154,Sheet1!E:F,2,0),0)</f>
        <v>0</v>
      </c>
    </row>
    <row r="155" spans="1:12" ht="34.799999999999997" x14ac:dyDescent="0.4">
      <c r="A155" s="33" t="s">
        <v>34</v>
      </c>
      <c r="B155" s="33" t="s">
        <v>122</v>
      </c>
      <c r="C155" s="33" t="s">
        <v>462</v>
      </c>
      <c r="D155" s="35" t="s">
        <v>134</v>
      </c>
      <c r="E155" s="36">
        <v>0</v>
      </c>
      <c r="F155" s="33"/>
      <c r="G155" s="33"/>
      <c r="H155" s="33">
        <v>2</v>
      </c>
      <c r="I155" s="33"/>
      <c r="J155" s="30"/>
      <c r="L155" s="31">
        <f>IF(AND(H155=1,J155=Sheet1!$A$2),VLOOKUP(检查表!B155,Sheet1!E:F,2,0),0)</f>
        <v>0</v>
      </c>
    </row>
    <row r="156" spans="1:12" ht="34.799999999999997" x14ac:dyDescent="0.4">
      <c r="A156" s="33" t="s">
        <v>34</v>
      </c>
      <c r="B156" s="33" t="s">
        <v>135</v>
      </c>
      <c r="C156" s="33" t="s">
        <v>463</v>
      </c>
      <c r="D156" s="35" t="s">
        <v>136</v>
      </c>
      <c r="E156" s="36">
        <v>0.3</v>
      </c>
      <c r="F156" s="33"/>
      <c r="G156" s="33"/>
      <c r="H156" s="33">
        <v>1</v>
      </c>
      <c r="I156" s="33" t="s">
        <v>9</v>
      </c>
      <c r="J156" s="30"/>
      <c r="L156" s="31">
        <f>IF(AND(H156=1,J156=Sheet1!$A$2),VLOOKUP(检查表!B156,Sheet1!E:F,2,0),0)</f>
        <v>0</v>
      </c>
    </row>
    <row r="157" spans="1:12" ht="34.799999999999997" x14ac:dyDescent="0.4">
      <c r="A157" s="33" t="s">
        <v>34</v>
      </c>
      <c r="B157" s="33" t="s">
        <v>135</v>
      </c>
      <c r="C157" s="33" t="s">
        <v>464</v>
      </c>
      <c r="D157" s="35" t="s">
        <v>137</v>
      </c>
      <c r="E157" s="36">
        <v>0.5</v>
      </c>
      <c r="F157" s="33"/>
      <c r="G157" s="33"/>
      <c r="H157" s="33">
        <v>1</v>
      </c>
      <c r="I157" s="33" t="s">
        <v>9</v>
      </c>
      <c r="J157" s="30"/>
      <c r="L157" s="31">
        <f>IF(AND(H157=1,J157=Sheet1!$A$2),VLOOKUP(检查表!B157,Sheet1!E:F,2,0),0)</f>
        <v>0</v>
      </c>
    </row>
    <row r="158" spans="1:12" ht="52.2" x14ac:dyDescent="0.4">
      <c r="A158" s="33" t="s">
        <v>34</v>
      </c>
      <c r="B158" s="33" t="s">
        <v>138</v>
      </c>
      <c r="C158" s="33" t="s">
        <v>465</v>
      </c>
      <c r="D158" s="35" t="s">
        <v>139</v>
      </c>
      <c r="E158" s="36">
        <v>0.7</v>
      </c>
      <c r="F158" s="33"/>
      <c r="G158" s="33"/>
      <c r="H158" s="33">
        <v>0</v>
      </c>
      <c r="I158" s="33"/>
      <c r="J158" s="30"/>
      <c r="L158" s="31">
        <f>IF(AND(H158=1,J158=Sheet1!$A$2),VLOOKUP(检查表!B158,Sheet1!E:F,2,0),0)</f>
        <v>0</v>
      </c>
    </row>
    <row r="159" spans="1:12" ht="34.799999999999997" x14ac:dyDescent="0.4">
      <c r="A159" s="33" t="s">
        <v>34</v>
      </c>
      <c r="B159" s="33" t="s">
        <v>140</v>
      </c>
      <c r="C159" s="33" t="s">
        <v>466</v>
      </c>
      <c r="D159" s="35" t="s">
        <v>195</v>
      </c>
      <c r="E159" s="36">
        <v>0.5</v>
      </c>
      <c r="F159" s="33"/>
      <c r="G159" s="33"/>
      <c r="H159" s="33">
        <v>2</v>
      </c>
      <c r="I159" s="33"/>
      <c r="J159" s="30"/>
      <c r="L159" s="31">
        <f>IF(AND(H159=1,J159=Sheet1!$A$2),VLOOKUP(检查表!B159,Sheet1!E:F,2,0),0)</f>
        <v>0</v>
      </c>
    </row>
    <row r="160" spans="1:12" ht="34.799999999999997" x14ac:dyDescent="0.4">
      <c r="A160" s="33" t="s">
        <v>34</v>
      </c>
      <c r="B160" s="33" t="s">
        <v>140</v>
      </c>
      <c r="C160" s="33" t="s">
        <v>467</v>
      </c>
      <c r="D160" s="35" t="s">
        <v>141</v>
      </c>
      <c r="E160" s="36">
        <v>0</v>
      </c>
      <c r="F160" s="33"/>
      <c r="G160" s="33"/>
      <c r="H160" s="33">
        <v>2</v>
      </c>
      <c r="I160" s="33"/>
      <c r="J160" s="30"/>
      <c r="L160" s="31">
        <f>IF(AND(H160=1,J160=Sheet1!$A$2),VLOOKUP(检查表!B160,Sheet1!E:F,2,0),0)</f>
        <v>0</v>
      </c>
    </row>
    <row r="161" spans="1:12" ht="34.799999999999997" x14ac:dyDescent="0.4">
      <c r="A161" s="33" t="s">
        <v>34</v>
      </c>
      <c r="B161" s="33" t="s">
        <v>140</v>
      </c>
      <c r="C161" s="33" t="s">
        <v>468</v>
      </c>
      <c r="D161" s="35" t="s">
        <v>725</v>
      </c>
      <c r="E161" s="36">
        <v>0.3</v>
      </c>
      <c r="F161" s="33"/>
      <c r="G161" s="33"/>
      <c r="H161" s="33">
        <v>1</v>
      </c>
      <c r="I161" s="33"/>
      <c r="J161" s="30"/>
      <c r="L161" s="31">
        <f>IF(AND(H161=1,J161=Sheet1!$A$2),VLOOKUP(检查表!B161,Sheet1!E:F,2,0),0)</f>
        <v>0</v>
      </c>
    </row>
    <row r="162" spans="1:12" ht="34.799999999999997" x14ac:dyDescent="0.4">
      <c r="A162" s="33" t="s">
        <v>34</v>
      </c>
      <c r="B162" s="33" t="s">
        <v>140</v>
      </c>
      <c r="C162" s="33" t="s">
        <v>469</v>
      </c>
      <c r="D162" s="35" t="s">
        <v>142</v>
      </c>
      <c r="E162" s="36">
        <v>0.5</v>
      </c>
      <c r="F162" s="33"/>
      <c r="G162" s="33"/>
      <c r="H162" s="33">
        <v>1</v>
      </c>
      <c r="I162" s="33"/>
      <c r="J162" s="30"/>
      <c r="L162" s="31">
        <f>IF(AND(H162=1,J162=Sheet1!$A$2),VLOOKUP(检查表!B162,Sheet1!E:F,2,0),0)</f>
        <v>0</v>
      </c>
    </row>
    <row r="163" spans="1:12" ht="34.799999999999997" x14ac:dyDescent="0.4">
      <c r="A163" s="33" t="s">
        <v>34</v>
      </c>
      <c r="B163" s="33" t="s">
        <v>140</v>
      </c>
      <c r="C163" s="33" t="s">
        <v>470</v>
      </c>
      <c r="D163" s="35" t="s">
        <v>713</v>
      </c>
      <c r="E163" s="36">
        <v>0.5</v>
      </c>
      <c r="F163" s="33"/>
      <c r="G163" s="33"/>
      <c r="H163" s="33">
        <v>0</v>
      </c>
      <c r="I163" s="33"/>
      <c r="J163" s="30"/>
      <c r="L163" s="31">
        <f>IF(AND(H163=1,J163=Sheet1!$A$2),VLOOKUP(检查表!B163,Sheet1!E:F,2,0),0)</f>
        <v>0</v>
      </c>
    </row>
    <row r="164" spans="1:12" ht="34.799999999999997" x14ac:dyDescent="0.4">
      <c r="A164" s="33" t="s">
        <v>34</v>
      </c>
      <c r="B164" s="33" t="s">
        <v>140</v>
      </c>
      <c r="C164" s="33" t="s">
        <v>471</v>
      </c>
      <c r="D164" s="35" t="s">
        <v>196</v>
      </c>
      <c r="E164" s="36">
        <v>0</v>
      </c>
      <c r="F164" s="33"/>
      <c r="G164" s="33"/>
      <c r="H164" s="33">
        <v>2</v>
      </c>
      <c r="I164" s="33"/>
      <c r="J164" s="30"/>
      <c r="L164" s="31">
        <f>IF(AND(H164=1,J164=Sheet1!$A$2),VLOOKUP(检查表!B164,Sheet1!E:F,2,0),0)</f>
        <v>0</v>
      </c>
    </row>
    <row r="165" spans="1:12" ht="34.799999999999997" x14ac:dyDescent="0.4">
      <c r="A165" s="33" t="s">
        <v>34</v>
      </c>
      <c r="B165" s="33" t="s">
        <v>140</v>
      </c>
      <c r="C165" s="33" t="s">
        <v>472</v>
      </c>
      <c r="D165" s="35" t="s">
        <v>143</v>
      </c>
      <c r="E165" s="36">
        <v>0</v>
      </c>
      <c r="F165" s="33"/>
      <c r="G165" s="33"/>
      <c r="H165" s="33">
        <v>2</v>
      </c>
      <c r="I165" s="33"/>
      <c r="J165" s="30"/>
      <c r="L165" s="31">
        <f>IF(AND(H165=1,J165=Sheet1!$A$2),VLOOKUP(检查表!B165,Sheet1!E:F,2,0),0)</f>
        <v>0</v>
      </c>
    </row>
    <row r="166" spans="1:12" ht="104.4" x14ac:dyDescent="0.4">
      <c r="A166" s="33" t="s">
        <v>34</v>
      </c>
      <c r="B166" s="33" t="s">
        <v>144</v>
      </c>
      <c r="C166" s="33" t="s">
        <v>473</v>
      </c>
      <c r="D166" s="35" t="s">
        <v>714</v>
      </c>
      <c r="E166" s="36">
        <v>0.7</v>
      </c>
      <c r="F166" s="33"/>
      <c r="G166" s="33"/>
      <c r="H166" s="33">
        <v>0</v>
      </c>
      <c r="I166" s="33" t="s">
        <v>9</v>
      </c>
      <c r="J166" s="30"/>
      <c r="L166" s="31">
        <f>IF(AND(H166=1,J166=Sheet1!$A$2),VLOOKUP(检查表!B166,Sheet1!E:F,2,0),0)</f>
        <v>0</v>
      </c>
    </row>
    <row r="167" spans="1:12" ht="34.799999999999997" x14ac:dyDescent="0.4">
      <c r="A167" s="33" t="s">
        <v>34</v>
      </c>
      <c r="B167" s="33" t="s">
        <v>144</v>
      </c>
      <c r="C167" s="33" t="s">
        <v>474</v>
      </c>
      <c r="D167" s="35" t="s">
        <v>145</v>
      </c>
      <c r="E167" s="36">
        <v>0.5</v>
      </c>
      <c r="F167" s="33"/>
      <c r="G167" s="33"/>
      <c r="H167" s="33">
        <v>1</v>
      </c>
      <c r="I167" s="33"/>
      <c r="J167" s="30"/>
      <c r="L167" s="31">
        <f>IF(AND(H167=1,J167=Sheet1!$A$2),VLOOKUP(检查表!B167,Sheet1!E:F,2,0),0)</f>
        <v>0</v>
      </c>
    </row>
    <row r="168" spans="1:12" ht="34.799999999999997" x14ac:dyDescent="0.4">
      <c r="A168" s="33" t="s">
        <v>34</v>
      </c>
      <c r="B168" s="33" t="s">
        <v>144</v>
      </c>
      <c r="C168" s="33" t="s">
        <v>475</v>
      </c>
      <c r="D168" s="35" t="s">
        <v>197</v>
      </c>
      <c r="E168" s="36">
        <v>0.7</v>
      </c>
      <c r="F168" s="33"/>
      <c r="G168" s="33"/>
      <c r="H168" s="33">
        <v>2</v>
      </c>
      <c r="I168" s="33"/>
      <c r="J168" s="30"/>
      <c r="L168" s="31">
        <f>IF(AND(H168=1,J168=Sheet1!$A$2),VLOOKUP(检查表!B168,Sheet1!E:F,2,0),0)</f>
        <v>0</v>
      </c>
    </row>
    <row r="169" spans="1:12" ht="174" x14ac:dyDescent="0.4">
      <c r="A169" s="33" t="s">
        <v>34</v>
      </c>
      <c r="B169" s="33" t="s">
        <v>144</v>
      </c>
      <c r="C169" s="33" t="s">
        <v>476</v>
      </c>
      <c r="D169" s="35" t="s">
        <v>675</v>
      </c>
      <c r="E169" s="36">
        <v>0.7</v>
      </c>
      <c r="F169" s="33"/>
      <c r="G169" s="33"/>
      <c r="H169" s="33">
        <v>2</v>
      </c>
      <c r="I169" s="33"/>
      <c r="J169" s="30"/>
      <c r="L169" s="31">
        <f>IF(AND(H169=1,J169=Sheet1!$A$2),VLOOKUP(检查表!B169,Sheet1!E:F,2,0),0)</f>
        <v>0</v>
      </c>
    </row>
    <row r="170" spans="1:12" ht="34.799999999999997" x14ac:dyDescent="0.4">
      <c r="A170" s="33" t="s">
        <v>34</v>
      </c>
      <c r="B170" s="33" t="s">
        <v>144</v>
      </c>
      <c r="C170" s="33" t="s">
        <v>477</v>
      </c>
      <c r="D170" s="35" t="s">
        <v>146</v>
      </c>
      <c r="E170" s="36">
        <v>0.7</v>
      </c>
      <c r="F170" s="33"/>
      <c r="G170" s="33"/>
      <c r="H170" s="33">
        <v>2</v>
      </c>
      <c r="I170" s="33"/>
      <c r="J170" s="30"/>
      <c r="L170" s="31">
        <f>IF(AND(H170=1,J170=Sheet1!$A$2),VLOOKUP(检查表!B170,Sheet1!E:F,2,0),0)</f>
        <v>0</v>
      </c>
    </row>
    <row r="171" spans="1:12" ht="34.799999999999997" x14ac:dyDescent="0.4">
      <c r="A171" s="33" t="s">
        <v>304</v>
      </c>
      <c r="B171" s="33" t="s">
        <v>144</v>
      </c>
      <c r="C171" s="33" t="s">
        <v>478</v>
      </c>
      <c r="D171" s="35" t="s">
        <v>104</v>
      </c>
      <c r="E171" s="36">
        <v>0</v>
      </c>
      <c r="F171" s="33"/>
      <c r="G171" s="33"/>
      <c r="H171" s="33">
        <v>2</v>
      </c>
      <c r="I171" s="33"/>
      <c r="J171" s="30"/>
      <c r="L171" s="31">
        <f>IF(AND(H171=1,J171=Sheet1!$A$2),VLOOKUP(检查表!B171,Sheet1!E:F,2,0),0)</f>
        <v>0</v>
      </c>
    </row>
    <row r="172" spans="1:12" ht="34.799999999999997" x14ac:dyDescent="0.4">
      <c r="A172" s="33" t="s">
        <v>34</v>
      </c>
      <c r="B172" s="33" t="s">
        <v>147</v>
      </c>
      <c r="C172" s="33" t="s">
        <v>479</v>
      </c>
      <c r="D172" s="35" t="s">
        <v>148</v>
      </c>
      <c r="E172" s="36">
        <v>0.7</v>
      </c>
      <c r="F172" s="33"/>
      <c r="G172" s="33"/>
      <c r="H172" s="33">
        <v>2</v>
      </c>
      <c r="I172" s="33"/>
      <c r="J172" s="30"/>
      <c r="L172" s="31">
        <f>IF(AND(H172=1,J172=Sheet1!$A$2),VLOOKUP(检查表!B172,Sheet1!E:F,2,0),0)</f>
        <v>0</v>
      </c>
    </row>
    <row r="173" spans="1:12" ht="34.799999999999997" x14ac:dyDescent="0.4">
      <c r="A173" s="33" t="s">
        <v>34</v>
      </c>
      <c r="B173" s="33" t="s">
        <v>147</v>
      </c>
      <c r="C173" s="33" t="s">
        <v>480</v>
      </c>
      <c r="D173" s="35" t="s">
        <v>149</v>
      </c>
      <c r="E173" s="36">
        <v>0.5</v>
      </c>
      <c r="F173" s="33"/>
      <c r="G173" s="33"/>
      <c r="H173" s="33">
        <v>1</v>
      </c>
      <c r="I173" s="33"/>
      <c r="J173" s="30"/>
      <c r="L173" s="31">
        <f>IF(AND(H173=1,J173=Sheet1!$A$2),VLOOKUP(检查表!B173,Sheet1!E:F,2,0),0)</f>
        <v>0</v>
      </c>
    </row>
    <row r="174" spans="1:12" ht="34.799999999999997" x14ac:dyDescent="0.4">
      <c r="A174" s="33" t="s">
        <v>34</v>
      </c>
      <c r="B174" s="33" t="s">
        <v>147</v>
      </c>
      <c r="C174" s="33" t="s">
        <v>481</v>
      </c>
      <c r="D174" s="35" t="s">
        <v>150</v>
      </c>
      <c r="E174" s="36">
        <v>0</v>
      </c>
      <c r="F174" s="33"/>
      <c r="G174" s="33"/>
      <c r="H174" s="33">
        <v>2</v>
      </c>
      <c r="I174" s="33"/>
      <c r="J174" s="30"/>
      <c r="L174" s="31">
        <f>IF(AND(H174=1,J174=Sheet1!$A$2),VLOOKUP(检查表!B174,Sheet1!E:F,2,0),0)</f>
        <v>0</v>
      </c>
    </row>
    <row r="175" spans="1:12" ht="34.799999999999997" x14ac:dyDescent="0.4">
      <c r="A175" s="33" t="s">
        <v>34</v>
      </c>
      <c r="B175" s="33" t="s">
        <v>147</v>
      </c>
      <c r="C175" s="33" t="s">
        <v>482</v>
      </c>
      <c r="D175" s="35" t="s">
        <v>151</v>
      </c>
      <c r="E175" s="36">
        <v>0.7</v>
      </c>
      <c r="F175" s="33"/>
      <c r="G175" s="33"/>
      <c r="H175" s="33">
        <v>2</v>
      </c>
      <c r="I175" s="33"/>
      <c r="J175" s="30"/>
      <c r="L175" s="31">
        <f>IF(AND(H175=1,J175=Sheet1!$A$2),VLOOKUP(检查表!B175,Sheet1!E:F,2,0),0)</f>
        <v>0</v>
      </c>
    </row>
    <row r="176" spans="1:12" ht="34.799999999999997" x14ac:dyDescent="0.4">
      <c r="A176" s="33" t="s">
        <v>34</v>
      </c>
      <c r="B176" s="33" t="s">
        <v>147</v>
      </c>
      <c r="C176" s="33" t="s">
        <v>483</v>
      </c>
      <c r="D176" s="35" t="s">
        <v>152</v>
      </c>
      <c r="E176" s="36">
        <v>0.3</v>
      </c>
      <c r="F176" s="33"/>
      <c r="G176" s="33"/>
      <c r="H176" s="33">
        <v>1</v>
      </c>
      <c r="I176" s="33"/>
      <c r="J176" s="30"/>
      <c r="L176" s="31">
        <f>IF(AND(H176=1,J176=Sheet1!$A$2),VLOOKUP(检查表!B176,Sheet1!E:F,2,0),0)</f>
        <v>0</v>
      </c>
    </row>
    <row r="177" spans="1:12" ht="34.799999999999997" x14ac:dyDescent="0.4">
      <c r="A177" s="33" t="s">
        <v>34</v>
      </c>
      <c r="B177" s="33" t="s">
        <v>147</v>
      </c>
      <c r="C177" s="33" t="s">
        <v>484</v>
      </c>
      <c r="D177" s="35" t="s">
        <v>153</v>
      </c>
      <c r="E177" s="36">
        <v>0.7</v>
      </c>
      <c r="F177" s="33"/>
      <c r="G177" s="33"/>
      <c r="H177" s="33">
        <v>2</v>
      </c>
      <c r="I177" s="33"/>
      <c r="J177" s="30"/>
      <c r="L177" s="31">
        <f>IF(AND(H177=1,J177=Sheet1!$A$2),VLOOKUP(检查表!B177,Sheet1!E:F,2,0),0)</f>
        <v>0</v>
      </c>
    </row>
    <row r="178" spans="1:12" ht="52.2" x14ac:dyDescent="0.4">
      <c r="A178" s="33" t="s">
        <v>303</v>
      </c>
      <c r="B178" s="33" t="s">
        <v>13</v>
      </c>
      <c r="C178" s="33" t="s">
        <v>485</v>
      </c>
      <c r="D178" s="35" t="s">
        <v>154</v>
      </c>
      <c r="E178" s="36">
        <v>0.7</v>
      </c>
      <c r="F178" s="33"/>
      <c r="G178" s="33"/>
      <c r="H178" s="33">
        <v>2</v>
      </c>
      <c r="I178" s="33"/>
      <c r="J178" s="30"/>
      <c r="L178" s="31">
        <f>IF(AND(H178=1,J178=Sheet1!$A$2),VLOOKUP(检查表!B178,Sheet1!E:F,2,0),0)</f>
        <v>0</v>
      </c>
    </row>
    <row r="179" spans="1:12" ht="52.2" x14ac:dyDescent="0.4">
      <c r="A179" s="33" t="s">
        <v>303</v>
      </c>
      <c r="B179" s="33" t="s">
        <v>13</v>
      </c>
      <c r="C179" s="33" t="s">
        <v>486</v>
      </c>
      <c r="D179" s="35" t="s">
        <v>155</v>
      </c>
      <c r="E179" s="36">
        <v>0.7</v>
      </c>
      <c r="F179" s="33"/>
      <c r="G179" s="33"/>
      <c r="H179" s="33">
        <v>2</v>
      </c>
      <c r="I179" s="33"/>
      <c r="J179" s="30"/>
      <c r="L179" s="31">
        <f>IF(AND(H179=1,J179=Sheet1!$A$2),VLOOKUP(检查表!B179,Sheet1!E:F,2,0),0)</f>
        <v>0</v>
      </c>
    </row>
    <row r="180" spans="1:12" ht="52.2" x14ac:dyDescent="0.4">
      <c r="A180" s="33" t="s">
        <v>303</v>
      </c>
      <c r="B180" s="33" t="s">
        <v>13</v>
      </c>
      <c r="C180" s="33" t="s">
        <v>487</v>
      </c>
      <c r="D180" s="35" t="s">
        <v>638</v>
      </c>
      <c r="E180" s="36">
        <v>0</v>
      </c>
      <c r="F180" s="33"/>
      <c r="G180" s="33"/>
      <c r="H180" s="33">
        <v>0</v>
      </c>
      <c r="I180" s="33" t="s">
        <v>9</v>
      </c>
      <c r="J180" s="30"/>
      <c r="L180" s="31">
        <f>IF(AND(H180=1,J180=Sheet1!$A$2),VLOOKUP(检查表!B180,Sheet1!E:F,2,0),0)</f>
        <v>0</v>
      </c>
    </row>
    <row r="181" spans="1:12" ht="52.2" x14ac:dyDescent="0.4">
      <c r="A181" s="33" t="s">
        <v>303</v>
      </c>
      <c r="B181" s="33" t="s">
        <v>13</v>
      </c>
      <c r="C181" s="33" t="s">
        <v>488</v>
      </c>
      <c r="D181" s="35" t="s">
        <v>647</v>
      </c>
      <c r="E181" s="36">
        <v>0.7</v>
      </c>
      <c r="F181" s="33"/>
      <c r="G181" s="33"/>
      <c r="H181" s="33">
        <v>2</v>
      </c>
      <c r="I181" s="33" t="s">
        <v>9</v>
      </c>
      <c r="J181" s="30"/>
      <c r="L181" s="31">
        <f>IF(AND(H181=1,J181=Sheet1!$A$2),VLOOKUP(检查表!B181,Sheet1!E:F,2,0),0)</f>
        <v>0</v>
      </c>
    </row>
    <row r="182" spans="1:12" ht="52.2" x14ac:dyDescent="0.4">
      <c r="A182" s="33" t="s">
        <v>303</v>
      </c>
      <c r="B182" s="33" t="s">
        <v>13</v>
      </c>
      <c r="C182" s="33" t="s">
        <v>489</v>
      </c>
      <c r="D182" s="35" t="s">
        <v>198</v>
      </c>
      <c r="E182" s="36">
        <v>0.7</v>
      </c>
      <c r="F182" s="33"/>
      <c r="G182" s="33"/>
      <c r="H182" s="33">
        <v>2</v>
      </c>
      <c r="I182" s="33"/>
      <c r="J182" s="30"/>
      <c r="L182" s="31">
        <f>IF(AND(H182=1,J182=Sheet1!$A$2),VLOOKUP(检查表!B182,Sheet1!E:F,2,0),0)</f>
        <v>0</v>
      </c>
    </row>
    <row r="183" spans="1:12" ht="139.19999999999999" x14ac:dyDescent="0.4">
      <c r="A183" s="33" t="s">
        <v>303</v>
      </c>
      <c r="B183" s="33" t="s">
        <v>156</v>
      </c>
      <c r="C183" s="33" t="s">
        <v>490</v>
      </c>
      <c r="D183" s="35" t="s">
        <v>214</v>
      </c>
      <c r="E183" s="36">
        <v>0.5</v>
      </c>
      <c r="F183" s="33"/>
      <c r="G183" s="33"/>
      <c r="H183" s="33">
        <v>1</v>
      </c>
      <c r="I183" s="33" t="s">
        <v>9</v>
      </c>
      <c r="J183" s="30"/>
      <c r="L183" s="31">
        <f>IF(AND(H183=1,J183=Sheet1!$A$2),VLOOKUP(检查表!B183,Sheet1!E:F,2,0),0)</f>
        <v>0</v>
      </c>
    </row>
    <row r="184" spans="1:12" ht="121.8" x14ac:dyDescent="0.4">
      <c r="A184" s="33" t="s">
        <v>303</v>
      </c>
      <c r="B184" s="33" t="s">
        <v>156</v>
      </c>
      <c r="C184" s="33" t="s">
        <v>491</v>
      </c>
      <c r="D184" s="35" t="s">
        <v>157</v>
      </c>
      <c r="E184" s="36">
        <v>0.5</v>
      </c>
      <c r="F184" s="33"/>
      <c r="G184" s="33"/>
      <c r="H184" s="33">
        <v>1</v>
      </c>
      <c r="I184" s="33" t="s">
        <v>9</v>
      </c>
      <c r="J184" s="30"/>
      <c r="L184" s="31">
        <f>IF(AND(H184=1,J184=Sheet1!$A$2),VLOOKUP(检查表!B184,Sheet1!E:F,2,0),0)</f>
        <v>0</v>
      </c>
    </row>
    <row r="185" spans="1:12" ht="52.2" x14ac:dyDescent="0.4">
      <c r="A185" s="33" t="s">
        <v>303</v>
      </c>
      <c r="B185" s="33" t="s">
        <v>156</v>
      </c>
      <c r="C185" s="33" t="s">
        <v>492</v>
      </c>
      <c r="D185" s="35" t="s">
        <v>158</v>
      </c>
      <c r="E185" s="36">
        <v>0.7</v>
      </c>
      <c r="F185" s="33"/>
      <c r="G185" s="33"/>
      <c r="H185" s="33">
        <v>2</v>
      </c>
      <c r="I185" s="33"/>
      <c r="J185" s="30"/>
      <c r="L185" s="31">
        <f>IF(AND(H185=1,J185=Sheet1!$A$2),VLOOKUP(检查表!B185,Sheet1!E:F,2,0),0)</f>
        <v>0</v>
      </c>
    </row>
    <row r="186" spans="1:12" ht="52.2" x14ac:dyDescent="0.4">
      <c r="A186" s="33" t="s">
        <v>303</v>
      </c>
      <c r="B186" s="33" t="s">
        <v>156</v>
      </c>
      <c r="C186" s="33" t="s">
        <v>493</v>
      </c>
      <c r="D186" s="35" t="s">
        <v>159</v>
      </c>
      <c r="E186" s="36">
        <v>0.7</v>
      </c>
      <c r="F186" s="33"/>
      <c r="G186" s="33"/>
      <c r="H186" s="33">
        <v>2</v>
      </c>
      <c r="I186" s="33"/>
      <c r="J186" s="30"/>
      <c r="L186" s="31">
        <f>IF(AND(H186=1,J186=Sheet1!$A$2),VLOOKUP(检查表!B186,Sheet1!E:F,2,0),0)</f>
        <v>0</v>
      </c>
    </row>
    <row r="187" spans="1:12" ht="52.2" x14ac:dyDescent="0.4">
      <c r="A187" s="33" t="s">
        <v>303</v>
      </c>
      <c r="B187" s="33" t="s">
        <v>87</v>
      </c>
      <c r="C187" s="33" t="s">
        <v>494</v>
      </c>
      <c r="D187" s="35" t="s">
        <v>160</v>
      </c>
      <c r="E187" s="36">
        <v>0.7</v>
      </c>
      <c r="F187" s="33"/>
      <c r="G187" s="33"/>
      <c r="H187" s="33">
        <v>2</v>
      </c>
      <c r="I187" s="33"/>
      <c r="J187" s="30"/>
      <c r="L187" s="31">
        <f>IF(AND(H187=1,J187=Sheet1!$A$2),VLOOKUP(检查表!B187,Sheet1!E:F,2,0),0)</f>
        <v>0</v>
      </c>
    </row>
    <row r="188" spans="1:12" ht="69.599999999999994" x14ac:dyDescent="0.4">
      <c r="A188" s="33" t="s">
        <v>303</v>
      </c>
      <c r="B188" s="33" t="s">
        <v>161</v>
      </c>
      <c r="C188" s="33" t="s">
        <v>495</v>
      </c>
      <c r="D188" s="35" t="s">
        <v>200</v>
      </c>
      <c r="E188" s="36">
        <v>0</v>
      </c>
      <c r="F188" s="33"/>
      <c r="G188" s="33"/>
      <c r="H188" s="33">
        <v>1</v>
      </c>
      <c r="I188" s="33"/>
      <c r="J188" s="30"/>
      <c r="L188" s="31">
        <f>IF(AND(H188=1,J188=Sheet1!$A$2),VLOOKUP(检查表!B188,Sheet1!E:F,2,0),0)</f>
        <v>0</v>
      </c>
    </row>
    <row r="189" spans="1:12" ht="52.2" x14ac:dyDescent="0.4">
      <c r="A189" s="33" t="s">
        <v>303</v>
      </c>
      <c r="B189" s="33" t="s">
        <v>162</v>
      </c>
      <c r="C189" s="33" t="s">
        <v>496</v>
      </c>
      <c r="D189" s="35" t="s">
        <v>199</v>
      </c>
      <c r="E189" s="36">
        <v>0.7</v>
      </c>
      <c r="F189" s="33"/>
      <c r="G189" s="33"/>
      <c r="H189" s="33">
        <v>0</v>
      </c>
      <c r="I189" s="33" t="s">
        <v>9</v>
      </c>
      <c r="J189" s="30"/>
      <c r="L189" s="31">
        <f>IF(AND(H189=1,J189=Sheet1!$A$2),VLOOKUP(检查表!B189,Sheet1!E:F,2,0),0)</f>
        <v>0</v>
      </c>
    </row>
    <row r="190" spans="1:12" ht="52.2" x14ac:dyDescent="0.4">
      <c r="A190" s="33" t="s">
        <v>303</v>
      </c>
      <c r="B190" s="33" t="s">
        <v>162</v>
      </c>
      <c r="C190" s="33" t="s">
        <v>497</v>
      </c>
      <c r="D190" s="35" t="s">
        <v>163</v>
      </c>
      <c r="E190" s="36">
        <v>0</v>
      </c>
      <c r="F190" s="33"/>
      <c r="G190" s="33"/>
      <c r="H190" s="33">
        <v>1</v>
      </c>
      <c r="I190" s="33" t="s">
        <v>9</v>
      </c>
      <c r="J190" s="30"/>
      <c r="L190" s="31">
        <f>IF(AND(H190=1,J190=Sheet1!$A$2),VLOOKUP(检查表!B190,Sheet1!E:F,2,0),0)</f>
        <v>0</v>
      </c>
    </row>
    <row r="191" spans="1:12" ht="52.2" x14ac:dyDescent="0.4">
      <c r="A191" s="33" t="s">
        <v>303</v>
      </c>
      <c r="B191" s="33" t="s">
        <v>162</v>
      </c>
      <c r="C191" s="33" t="s">
        <v>498</v>
      </c>
      <c r="D191" s="35" t="s">
        <v>164</v>
      </c>
      <c r="E191" s="36">
        <v>0.7</v>
      </c>
      <c r="F191" s="33"/>
      <c r="G191" s="33"/>
      <c r="H191" s="33">
        <v>2</v>
      </c>
      <c r="I191" s="33"/>
      <c r="J191" s="30"/>
      <c r="L191" s="31">
        <f>IF(AND(H191=1,J191=Sheet1!$A$2),VLOOKUP(检查表!B191,Sheet1!E:F,2,0),0)</f>
        <v>0</v>
      </c>
    </row>
    <row r="192" spans="1:12" ht="52.2" x14ac:dyDescent="0.4">
      <c r="A192" s="33" t="s">
        <v>303</v>
      </c>
      <c r="B192" s="33" t="s">
        <v>162</v>
      </c>
      <c r="C192" s="33" t="s">
        <v>499</v>
      </c>
      <c r="D192" s="35" t="s">
        <v>703</v>
      </c>
      <c r="E192" s="36">
        <v>0.7</v>
      </c>
      <c r="F192" s="33"/>
      <c r="G192" s="33"/>
      <c r="H192" s="33">
        <v>2</v>
      </c>
      <c r="I192" s="33"/>
      <c r="J192" s="30"/>
      <c r="L192" s="31">
        <f>IF(AND(H192=1,J192=Sheet1!$A$2),VLOOKUP(检查表!B192,Sheet1!E:F,2,0),0)</f>
        <v>0</v>
      </c>
    </row>
    <row r="193" spans="1:12" ht="52.2" x14ac:dyDescent="0.4">
      <c r="A193" s="33" t="s">
        <v>303</v>
      </c>
      <c r="B193" s="33" t="s">
        <v>162</v>
      </c>
      <c r="C193" s="33" t="s">
        <v>702</v>
      </c>
      <c r="D193" s="35" t="s">
        <v>704</v>
      </c>
      <c r="E193" s="36">
        <v>0</v>
      </c>
      <c r="F193" s="33"/>
      <c r="G193" s="33"/>
      <c r="H193" s="33">
        <v>1</v>
      </c>
      <c r="I193" s="33"/>
      <c r="J193" s="30"/>
      <c r="L193" s="31">
        <f>IF(AND(H193=1,J193=Sheet1!$A$2),VLOOKUP(检查表!B193,Sheet1!E:F,2,0),0)</f>
        <v>0</v>
      </c>
    </row>
    <row r="194" spans="1:12" ht="52.2" x14ac:dyDescent="0.4">
      <c r="A194" s="33" t="s">
        <v>303</v>
      </c>
      <c r="B194" s="33" t="s">
        <v>162</v>
      </c>
      <c r="C194" s="33" t="s">
        <v>500</v>
      </c>
      <c r="D194" s="35" t="s">
        <v>165</v>
      </c>
      <c r="E194" s="36">
        <v>0.5</v>
      </c>
      <c r="F194" s="33"/>
      <c r="G194" s="33"/>
      <c r="H194" s="33">
        <v>1</v>
      </c>
      <c r="I194" s="33"/>
      <c r="J194" s="30"/>
      <c r="L194" s="31">
        <f>IF(AND(H194=1,J194=Sheet1!$A$2),VLOOKUP(检查表!B194,Sheet1!E:F,2,0),0)</f>
        <v>0</v>
      </c>
    </row>
    <row r="195" spans="1:12" ht="52.2" x14ac:dyDescent="0.4">
      <c r="A195" s="33" t="s">
        <v>303</v>
      </c>
      <c r="B195" s="33" t="s">
        <v>162</v>
      </c>
      <c r="C195" s="33" t="s">
        <v>501</v>
      </c>
      <c r="D195" s="35" t="s">
        <v>166</v>
      </c>
      <c r="E195" s="36">
        <v>0.7</v>
      </c>
      <c r="F195" s="33"/>
      <c r="G195" s="33"/>
      <c r="H195" s="33">
        <v>2</v>
      </c>
      <c r="I195" s="33"/>
      <c r="J195" s="30"/>
      <c r="L195" s="31">
        <f>IF(AND(H195=1,J195=Sheet1!$A$2),VLOOKUP(检查表!B195,Sheet1!E:F,2,0),0)</f>
        <v>0</v>
      </c>
    </row>
    <row r="196" spans="1:12" ht="52.2" x14ac:dyDescent="0.4">
      <c r="A196" s="33" t="s">
        <v>303</v>
      </c>
      <c r="B196" s="33" t="s">
        <v>162</v>
      </c>
      <c r="C196" s="33" t="s">
        <v>502</v>
      </c>
      <c r="D196" s="35" t="s">
        <v>715</v>
      </c>
      <c r="E196" s="36">
        <v>0.7</v>
      </c>
      <c r="F196" s="33"/>
      <c r="G196" s="33"/>
      <c r="H196" s="33">
        <v>2</v>
      </c>
      <c r="I196" s="33"/>
      <c r="J196" s="30"/>
      <c r="L196" s="31">
        <f>IF(AND(H196=1,J196=Sheet1!$A$2),VLOOKUP(检查表!B196,Sheet1!E:F,2,0),0)</f>
        <v>0</v>
      </c>
    </row>
    <row r="197" spans="1:12" ht="52.2" x14ac:dyDescent="0.4">
      <c r="A197" s="33" t="s">
        <v>303</v>
      </c>
      <c r="B197" s="33" t="s">
        <v>167</v>
      </c>
      <c r="C197" s="33" t="s">
        <v>503</v>
      </c>
      <c r="D197" s="35" t="s">
        <v>154</v>
      </c>
      <c r="E197" s="36">
        <v>0.7</v>
      </c>
      <c r="F197" s="33"/>
      <c r="G197" s="33"/>
      <c r="H197" s="33">
        <v>2</v>
      </c>
      <c r="I197" s="33"/>
      <c r="J197" s="30"/>
      <c r="L197" s="31">
        <f>IF(AND(H197=1,J197=Sheet1!$A$2),VLOOKUP(检查表!B197,Sheet1!E:F,2,0),0)</f>
        <v>0</v>
      </c>
    </row>
    <row r="198" spans="1:12" ht="52.2" x14ac:dyDescent="0.4">
      <c r="A198" s="33" t="s">
        <v>303</v>
      </c>
      <c r="B198" s="33" t="s">
        <v>167</v>
      </c>
      <c r="C198" s="33" t="s">
        <v>504</v>
      </c>
      <c r="D198" s="35" t="s">
        <v>155</v>
      </c>
      <c r="E198" s="36">
        <v>0.7</v>
      </c>
      <c r="F198" s="33"/>
      <c r="G198" s="33"/>
      <c r="H198" s="33">
        <v>2</v>
      </c>
      <c r="I198" s="33"/>
      <c r="J198" s="30"/>
      <c r="L198" s="31">
        <f>IF(AND(H198=1,J198=Sheet1!$A$2),VLOOKUP(检查表!B198,Sheet1!E:F,2,0),0)</f>
        <v>0</v>
      </c>
    </row>
    <row r="199" spans="1:12" ht="52.2" x14ac:dyDescent="0.4">
      <c r="A199" s="33" t="s">
        <v>303</v>
      </c>
      <c r="B199" s="33" t="s">
        <v>167</v>
      </c>
      <c r="C199" s="33" t="s">
        <v>505</v>
      </c>
      <c r="D199" s="35" t="s">
        <v>168</v>
      </c>
      <c r="E199" s="36">
        <v>0</v>
      </c>
      <c r="F199" s="33"/>
      <c r="G199" s="33"/>
      <c r="H199" s="33">
        <v>0</v>
      </c>
      <c r="I199" s="33"/>
      <c r="J199" s="30"/>
      <c r="L199" s="31">
        <f>IF(AND(H199=1,J199=Sheet1!$A$2),VLOOKUP(检查表!B199,Sheet1!E:F,2,0),0)</f>
        <v>0</v>
      </c>
    </row>
    <row r="200" spans="1:12" ht="52.2" x14ac:dyDescent="0.4">
      <c r="A200" s="33" t="s">
        <v>303</v>
      </c>
      <c r="B200" s="33" t="s">
        <v>167</v>
      </c>
      <c r="C200" s="33" t="s">
        <v>506</v>
      </c>
      <c r="D200" s="35" t="s">
        <v>716</v>
      </c>
      <c r="E200" s="36">
        <v>0.7</v>
      </c>
      <c r="F200" s="33"/>
      <c r="G200" s="33"/>
      <c r="H200" s="33">
        <v>2</v>
      </c>
      <c r="I200" s="33" t="s">
        <v>9</v>
      </c>
      <c r="J200" s="30"/>
      <c r="L200" s="31">
        <f>IF(AND(H200=1,J200=Sheet1!$A$2),VLOOKUP(检查表!B200,Sheet1!E:F,2,0),0)</f>
        <v>0</v>
      </c>
    </row>
    <row r="201" spans="1:12" ht="52.2" x14ac:dyDescent="0.4">
      <c r="A201" s="33" t="s">
        <v>303</v>
      </c>
      <c r="B201" s="33" t="s">
        <v>167</v>
      </c>
      <c r="C201" s="33" t="s">
        <v>507</v>
      </c>
      <c r="D201" s="35" t="s">
        <v>169</v>
      </c>
      <c r="E201" s="36">
        <v>0.5</v>
      </c>
      <c r="F201" s="33"/>
      <c r="G201" s="33"/>
      <c r="H201" s="33">
        <v>1</v>
      </c>
      <c r="I201" s="33"/>
      <c r="J201" s="30"/>
      <c r="L201" s="31">
        <f>IF(AND(H201=1,J201=Sheet1!$A$2),VLOOKUP(检查表!B201,Sheet1!E:F,2,0),0)</f>
        <v>0</v>
      </c>
    </row>
    <row r="202" spans="1:12" ht="52.2" x14ac:dyDescent="0.4">
      <c r="A202" s="33" t="s">
        <v>303</v>
      </c>
      <c r="B202" s="33" t="s">
        <v>167</v>
      </c>
      <c r="C202" s="33" t="s">
        <v>508</v>
      </c>
      <c r="D202" s="35" t="s">
        <v>170</v>
      </c>
      <c r="E202" s="36">
        <v>0.7</v>
      </c>
      <c r="F202" s="33"/>
      <c r="G202" s="33"/>
      <c r="H202" s="33">
        <v>2</v>
      </c>
      <c r="I202" s="33"/>
      <c r="J202" s="30"/>
      <c r="L202" s="31">
        <f>IF(AND(H202=1,J202=Sheet1!$A$2),VLOOKUP(检查表!B202,Sheet1!E:F,2,0),0)</f>
        <v>0</v>
      </c>
    </row>
    <row r="203" spans="1:12" ht="52.2" x14ac:dyDescent="0.4">
      <c r="A203" s="33" t="s">
        <v>303</v>
      </c>
      <c r="B203" s="33" t="s">
        <v>122</v>
      </c>
      <c r="C203" s="33" t="s">
        <v>509</v>
      </c>
      <c r="D203" s="35" t="s">
        <v>648</v>
      </c>
      <c r="E203" s="36">
        <v>0.3</v>
      </c>
      <c r="F203" s="33"/>
      <c r="G203" s="33"/>
      <c r="H203" s="33">
        <v>2</v>
      </c>
      <c r="I203" s="33"/>
      <c r="J203" s="30"/>
      <c r="L203" s="31">
        <f>IF(AND(H203=1,J203=Sheet1!$A$2),VLOOKUP(检查表!B203,Sheet1!E:F,2,0),0)</f>
        <v>0</v>
      </c>
    </row>
    <row r="204" spans="1:12" ht="52.2" x14ac:dyDescent="0.4">
      <c r="A204" s="33" t="s">
        <v>303</v>
      </c>
      <c r="B204" s="33" t="s">
        <v>122</v>
      </c>
      <c r="C204" s="33" t="s">
        <v>650</v>
      </c>
      <c r="D204" s="35" t="s">
        <v>649</v>
      </c>
      <c r="E204" s="36">
        <v>0.4</v>
      </c>
      <c r="F204" s="33"/>
      <c r="G204" s="33"/>
      <c r="H204" s="33">
        <v>2</v>
      </c>
      <c r="I204" s="33"/>
      <c r="J204" s="30"/>
      <c r="L204" s="31">
        <f>IF(AND(H204=1,J204=Sheet1!$A$2),VLOOKUP(检查表!B204,Sheet1!E:F,2,0),0)</f>
        <v>0</v>
      </c>
    </row>
    <row r="205" spans="1:12" ht="52.2" x14ac:dyDescent="0.4">
      <c r="A205" s="33" t="s">
        <v>303</v>
      </c>
      <c r="B205" s="33" t="s">
        <v>122</v>
      </c>
      <c r="C205" s="33" t="s">
        <v>510</v>
      </c>
      <c r="D205" s="35" t="s">
        <v>652</v>
      </c>
      <c r="E205" s="36">
        <v>0.7</v>
      </c>
      <c r="F205" s="33"/>
      <c r="G205" s="33"/>
      <c r="H205" s="33">
        <v>2</v>
      </c>
      <c r="I205" s="33"/>
      <c r="J205" s="30"/>
      <c r="L205" s="31">
        <f>IF(AND(H205=1,J205=Sheet1!$A$2),VLOOKUP(检查表!B205,Sheet1!E:F,2,0),0)</f>
        <v>0</v>
      </c>
    </row>
    <row r="206" spans="1:12" ht="52.2" x14ac:dyDescent="0.4">
      <c r="A206" s="33" t="s">
        <v>303</v>
      </c>
      <c r="B206" s="33" t="s">
        <v>122</v>
      </c>
      <c r="C206" s="33" t="s">
        <v>651</v>
      </c>
      <c r="D206" s="35" t="s">
        <v>653</v>
      </c>
      <c r="E206" s="36">
        <v>0.4</v>
      </c>
      <c r="F206" s="33"/>
      <c r="G206" s="33"/>
      <c r="H206" s="33">
        <v>2</v>
      </c>
      <c r="I206" s="33"/>
      <c r="J206" s="30"/>
      <c r="L206" s="31">
        <f>IF(AND(H206=1,J206=Sheet1!$A$2),VLOOKUP(检查表!B206,Sheet1!E:F,2,0),0)</f>
        <v>0</v>
      </c>
    </row>
    <row r="207" spans="1:12" ht="52.2" x14ac:dyDescent="0.4">
      <c r="A207" s="33" t="s">
        <v>303</v>
      </c>
      <c r="B207" s="33" t="s">
        <v>122</v>
      </c>
      <c r="C207" s="33" t="s">
        <v>511</v>
      </c>
      <c r="D207" s="35" t="s">
        <v>656</v>
      </c>
      <c r="E207" s="36">
        <v>0.7</v>
      </c>
      <c r="F207" s="33"/>
      <c r="G207" s="33"/>
      <c r="H207" s="33">
        <v>2</v>
      </c>
      <c r="I207" s="33"/>
      <c r="J207" s="30"/>
      <c r="L207" s="31">
        <f>IF(AND(H207=1,J207=Sheet1!$A$2),VLOOKUP(检查表!B207,Sheet1!E:F,2,0),0)</f>
        <v>0</v>
      </c>
    </row>
    <row r="208" spans="1:12" ht="52.2" x14ac:dyDescent="0.4">
      <c r="A208" s="33" t="s">
        <v>303</v>
      </c>
      <c r="B208" s="33" t="s">
        <v>122</v>
      </c>
      <c r="C208" s="33" t="s">
        <v>654</v>
      </c>
      <c r="D208" s="35" t="s">
        <v>655</v>
      </c>
      <c r="E208" s="36">
        <v>0.4</v>
      </c>
      <c r="F208" s="33"/>
      <c r="G208" s="33"/>
      <c r="H208" s="33">
        <v>2</v>
      </c>
      <c r="I208" s="33"/>
      <c r="J208" s="30"/>
      <c r="L208" s="31">
        <f>IF(AND(H208=1,J208=Sheet1!$A$2),VLOOKUP(检查表!B208,Sheet1!E:F,2,0),0)</f>
        <v>0</v>
      </c>
    </row>
    <row r="209" spans="1:12" ht="52.2" x14ac:dyDescent="0.4">
      <c r="A209" s="33" t="s">
        <v>303</v>
      </c>
      <c r="B209" s="33" t="s">
        <v>122</v>
      </c>
      <c r="C209" s="33" t="s">
        <v>512</v>
      </c>
      <c r="D209" s="35" t="s">
        <v>659</v>
      </c>
      <c r="E209" s="36">
        <v>0.7</v>
      </c>
      <c r="F209" s="33"/>
      <c r="G209" s="33"/>
      <c r="H209" s="33">
        <v>2</v>
      </c>
      <c r="I209" s="33"/>
      <c r="J209" s="30"/>
      <c r="L209" s="31">
        <f>IF(AND(H209=1,J209=Sheet1!$A$2),VLOOKUP(检查表!B209,Sheet1!E:F,2,0),0)</f>
        <v>0</v>
      </c>
    </row>
    <row r="210" spans="1:12" ht="52.2" x14ac:dyDescent="0.4">
      <c r="A210" s="33" t="s">
        <v>303</v>
      </c>
      <c r="B210" s="33" t="s">
        <v>122</v>
      </c>
      <c r="C210" s="33" t="s">
        <v>657</v>
      </c>
      <c r="D210" s="35" t="s">
        <v>658</v>
      </c>
      <c r="E210" s="36">
        <v>0.4</v>
      </c>
      <c r="F210" s="33"/>
      <c r="G210" s="33"/>
      <c r="H210" s="33">
        <v>2</v>
      </c>
      <c r="I210" s="33"/>
      <c r="J210" s="30"/>
      <c r="L210" s="31">
        <f>IF(AND(H210=1,J210=Sheet1!$A$2),VLOOKUP(检查表!B210,Sheet1!E:F,2,0),0)</f>
        <v>0</v>
      </c>
    </row>
    <row r="211" spans="1:12" ht="52.2" x14ac:dyDescent="0.4">
      <c r="A211" s="33" t="s">
        <v>303</v>
      </c>
      <c r="B211" s="33" t="s">
        <v>122</v>
      </c>
      <c r="C211" s="33" t="s">
        <v>513</v>
      </c>
      <c r="D211" s="35" t="s">
        <v>662</v>
      </c>
      <c r="E211" s="36">
        <v>0.4</v>
      </c>
      <c r="F211" s="33"/>
      <c r="G211" s="33"/>
      <c r="H211" s="33">
        <v>2</v>
      </c>
      <c r="I211" s="33"/>
      <c r="J211" s="30"/>
      <c r="L211" s="31">
        <f>IF(AND(H211=1,J211=Sheet1!$A$2),VLOOKUP(检查表!B211,Sheet1!E:F,2,0),0)</f>
        <v>0</v>
      </c>
    </row>
    <row r="212" spans="1:12" ht="52.2" x14ac:dyDescent="0.4">
      <c r="A212" s="33" t="s">
        <v>303</v>
      </c>
      <c r="B212" s="33" t="s">
        <v>122</v>
      </c>
      <c r="C212" s="33" t="s">
        <v>660</v>
      </c>
      <c r="D212" s="35" t="s">
        <v>661</v>
      </c>
      <c r="E212" s="36">
        <v>0.4</v>
      </c>
      <c r="F212" s="33"/>
      <c r="G212" s="33"/>
      <c r="H212" s="33">
        <v>2</v>
      </c>
      <c r="I212" s="33"/>
      <c r="J212" s="30"/>
      <c r="L212" s="31">
        <f>IF(AND(H212=1,J212=Sheet1!$A$2),VLOOKUP(检查表!B212,Sheet1!E:F,2,0),0)</f>
        <v>0</v>
      </c>
    </row>
    <row r="213" spans="1:12" ht="60.75" customHeight="1" x14ac:dyDescent="0.4">
      <c r="A213" s="33" t="s">
        <v>303</v>
      </c>
      <c r="B213" s="33" t="s">
        <v>122</v>
      </c>
      <c r="C213" s="33" t="s">
        <v>514</v>
      </c>
      <c r="D213" s="35" t="s">
        <v>665</v>
      </c>
      <c r="E213" s="36">
        <v>0.4</v>
      </c>
      <c r="F213" s="33"/>
      <c r="G213" s="33"/>
      <c r="H213" s="33">
        <v>2</v>
      </c>
      <c r="I213" s="33"/>
      <c r="J213" s="30"/>
      <c r="L213" s="31">
        <f>IF(AND(H213=1,J213=Sheet1!$A$2),VLOOKUP(检查表!B213,Sheet1!E:F,2,0),0)</f>
        <v>0</v>
      </c>
    </row>
    <row r="214" spans="1:12" ht="60.75" customHeight="1" x14ac:dyDescent="0.4">
      <c r="A214" s="33" t="s">
        <v>303</v>
      </c>
      <c r="B214" s="33" t="s">
        <v>122</v>
      </c>
      <c r="C214" s="33" t="s">
        <v>663</v>
      </c>
      <c r="D214" s="35" t="s">
        <v>664</v>
      </c>
      <c r="E214" s="36">
        <v>0.4</v>
      </c>
      <c r="F214" s="33"/>
      <c r="G214" s="33"/>
      <c r="H214" s="33">
        <v>2</v>
      </c>
      <c r="I214" s="33"/>
      <c r="J214" s="30"/>
      <c r="L214" s="31">
        <f>IF(AND(H214=1,J214=Sheet1!$A$2),VLOOKUP(检查表!B214,Sheet1!E:F,2,0),0)</f>
        <v>0</v>
      </c>
    </row>
    <row r="215" spans="1:12" ht="34.799999999999997" x14ac:dyDescent="0.4">
      <c r="A215" s="33" t="s">
        <v>171</v>
      </c>
      <c r="B215" s="33" t="s">
        <v>109</v>
      </c>
      <c r="C215" s="33" t="s">
        <v>515</v>
      </c>
      <c r="D215" s="35" t="s">
        <v>172</v>
      </c>
      <c r="E215" s="36">
        <v>0.6</v>
      </c>
      <c r="F215" s="33"/>
      <c r="G215" s="33"/>
      <c r="H215" s="33">
        <v>2</v>
      </c>
      <c r="I215" s="33"/>
      <c r="J215" s="30"/>
      <c r="L215" s="31">
        <f>IF(AND(H215=1,J215=Sheet1!$A$2),VLOOKUP(检查表!B215,Sheet1!E:F,2,0),0)</f>
        <v>0</v>
      </c>
    </row>
    <row r="216" spans="1:12" ht="34.799999999999997" x14ac:dyDescent="0.4">
      <c r="A216" s="33" t="s">
        <v>171</v>
      </c>
      <c r="B216" s="33" t="s">
        <v>147</v>
      </c>
      <c r="C216" s="33" t="s">
        <v>516</v>
      </c>
      <c r="D216" s="35" t="s">
        <v>173</v>
      </c>
      <c r="E216" s="36">
        <v>0</v>
      </c>
      <c r="F216" s="33"/>
      <c r="G216" s="33"/>
      <c r="H216" s="33">
        <v>0</v>
      </c>
      <c r="I216" s="33" t="s">
        <v>9</v>
      </c>
      <c r="J216" s="30"/>
      <c r="L216" s="31">
        <f>IF(AND(H216=1,J216=Sheet1!$A$2),VLOOKUP(检查表!B216,Sheet1!E:F,2,0),0)</f>
        <v>0</v>
      </c>
    </row>
    <row r="217" spans="1:12" ht="34.799999999999997" x14ac:dyDescent="0.4">
      <c r="A217" s="33" t="s">
        <v>171</v>
      </c>
      <c r="B217" s="33" t="s">
        <v>147</v>
      </c>
      <c r="C217" s="33" t="s">
        <v>517</v>
      </c>
      <c r="D217" s="35" t="s">
        <v>174</v>
      </c>
      <c r="E217" s="36">
        <v>0.5</v>
      </c>
      <c r="F217" s="33"/>
      <c r="G217" s="33"/>
      <c r="H217" s="33">
        <v>2</v>
      </c>
      <c r="I217" s="33"/>
      <c r="J217" s="30"/>
      <c r="L217" s="31">
        <f>IF(AND(H217=1,J217=Sheet1!$A$2),VLOOKUP(检查表!B217,Sheet1!E:F,2,0),0)</f>
        <v>0</v>
      </c>
    </row>
    <row r="218" spans="1:12" x14ac:dyDescent="0.4">
      <c r="A218" s="33" t="s">
        <v>642</v>
      </c>
      <c r="B218" s="33" t="s">
        <v>22</v>
      </c>
      <c r="C218" s="33" t="s">
        <v>518</v>
      </c>
      <c r="D218" s="35" t="s">
        <v>176</v>
      </c>
      <c r="E218" s="36">
        <v>0</v>
      </c>
      <c r="F218" s="33"/>
      <c r="G218" s="33"/>
      <c r="H218" s="33">
        <v>1</v>
      </c>
      <c r="I218" s="33"/>
      <c r="J218" s="30"/>
      <c r="L218" s="31">
        <f>IF(AND(H218=1,J218=Sheet1!$A$2),VLOOKUP(检查表!B218,Sheet1!E:F,2,0),0)</f>
        <v>0</v>
      </c>
    </row>
    <row r="219" spans="1:12" x14ac:dyDescent="0.4">
      <c r="A219" s="33" t="s">
        <v>175</v>
      </c>
      <c r="B219" s="33" t="s">
        <v>140</v>
      </c>
      <c r="C219" s="33" t="s">
        <v>519</v>
      </c>
      <c r="D219" s="35" t="s">
        <v>717</v>
      </c>
      <c r="E219" s="36">
        <v>0.6</v>
      </c>
      <c r="F219" s="33"/>
      <c r="G219" s="33"/>
      <c r="H219" s="33">
        <v>2</v>
      </c>
      <c r="I219" s="33"/>
      <c r="J219" s="30"/>
      <c r="L219" s="31">
        <f>IF(AND(H219=1,J219=Sheet1!$A$2),VLOOKUP(检查表!B219,Sheet1!E:F,2,0),0)</f>
        <v>0</v>
      </c>
    </row>
    <row r="220" spans="1:12" x14ac:dyDescent="0.4">
      <c r="A220" s="33" t="s">
        <v>175</v>
      </c>
      <c r="B220" s="33" t="s">
        <v>140</v>
      </c>
      <c r="C220" s="33" t="s">
        <v>520</v>
      </c>
      <c r="D220" s="35" t="s">
        <v>718</v>
      </c>
      <c r="E220" s="36">
        <v>0.6</v>
      </c>
      <c r="F220" s="33"/>
      <c r="G220" s="33"/>
      <c r="H220" s="33">
        <v>2</v>
      </c>
      <c r="I220" s="33"/>
      <c r="J220" s="30"/>
      <c r="L220" s="31">
        <f>IF(AND(H220=1,J220=Sheet1!$A$2),VLOOKUP(检查表!B220,Sheet1!E:F,2,0),0)</f>
        <v>0</v>
      </c>
    </row>
    <row r="221" spans="1:12" ht="34.799999999999997" x14ac:dyDescent="0.4">
      <c r="A221" s="33" t="s">
        <v>215</v>
      </c>
      <c r="B221" s="33" t="s">
        <v>216</v>
      </c>
      <c r="C221" s="33" t="s">
        <v>521</v>
      </c>
      <c r="D221" s="35" t="s">
        <v>217</v>
      </c>
      <c r="E221" s="36">
        <v>0.5</v>
      </c>
      <c r="F221" s="33" t="s">
        <v>37</v>
      </c>
      <c r="G221" s="33" t="s">
        <v>38</v>
      </c>
      <c r="H221" s="33">
        <v>2</v>
      </c>
      <c r="I221" s="33" t="s">
        <v>9</v>
      </c>
      <c r="J221" s="30"/>
      <c r="L221" s="31">
        <f>IF(AND(H221=1,J221=Sheet1!$A$2),VLOOKUP(检查表!B221,Sheet1!E:F,2,0),0)</f>
        <v>0</v>
      </c>
    </row>
    <row r="222" spans="1:12" ht="34.799999999999997" x14ac:dyDescent="0.4">
      <c r="A222" s="33" t="s">
        <v>215</v>
      </c>
      <c r="B222" s="33" t="s">
        <v>216</v>
      </c>
      <c r="C222" s="33" t="s">
        <v>522</v>
      </c>
      <c r="D222" s="35" t="s">
        <v>218</v>
      </c>
      <c r="E222" s="36">
        <v>0.5</v>
      </c>
      <c r="F222" s="33" t="s">
        <v>37</v>
      </c>
      <c r="G222" s="33" t="s">
        <v>38</v>
      </c>
      <c r="H222" s="33">
        <v>2</v>
      </c>
      <c r="I222" s="33"/>
      <c r="J222" s="30"/>
      <c r="L222" s="31">
        <f>IF(AND(H222=1,J222=Sheet1!$A$2),VLOOKUP(检查表!B222,Sheet1!E:F,2,0),0)</f>
        <v>0</v>
      </c>
    </row>
    <row r="223" spans="1:12" ht="34.799999999999997" x14ac:dyDescent="0.4">
      <c r="A223" s="33" t="s">
        <v>215</v>
      </c>
      <c r="B223" s="33" t="s">
        <v>216</v>
      </c>
      <c r="C223" s="33" t="s">
        <v>523</v>
      </c>
      <c r="D223" s="35" t="s">
        <v>219</v>
      </c>
      <c r="E223" s="36">
        <v>0.5</v>
      </c>
      <c r="F223" s="33" t="s">
        <v>37</v>
      </c>
      <c r="G223" s="33" t="s">
        <v>38</v>
      </c>
      <c r="H223" s="33">
        <v>2</v>
      </c>
      <c r="I223" s="33"/>
      <c r="J223" s="30"/>
      <c r="L223" s="31">
        <f>IF(AND(H223=1,J223=Sheet1!$A$2),VLOOKUP(检查表!B223,Sheet1!E:F,2,0),0)</f>
        <v>0</v>
      </c>
    </row>
    <row r="224" spans="1:12" ht="34.799999999999997" x14ac:dyDescent="0.4">
      <c r="A224" s="33" t="s">
        <v>215</v>
      </c>
      <c r="B224" s="33" t="s">
        <v>216</v>
      </c>
      <c r="C224" s="33" t="s">
        <v>524</v>
      </c>
      <c r="D224" s="35" t="s">
        <v>220</v>
      </c>
      <c r="E224" s="36">
        <v>0.2</v>
      </c>
      <c r="F224" s="33" t="s">
        <v>42</v>
      </c>
      <c r="G224" s="33" t="s">
        <v>38</v>
      </c>
      <c r="H224" s="33">
        <v>2</v>
      </c>
      <c r="I224" s="33" t="s">
        <v>9</v>
      </c>
      <c r="J224" s="30"/>
      <c r="L224" s="31">
        <f>IF(AND(H224=1,J224=Sheet1!$A$2),VLOOKUP(检查表!B224,Sheet1!E:F,2,0),0)</f>
        <v>0</v>
      </c>
    </row>
    <row r="225" spans="1:12" ht="34.799999999999997" x14ac:dyDescent="0.4">
      <c r="A225" s="33" t="s">
        <v>215</v>
      </c>
      <c r="B225" s="33" t="s">
        <v>216</v>
      </c>
      <c r="C225" s="33" t="s">
        <v>525</v>
      </c>
      <c r="D225" s="35" t="s">
        <v>221</v>
      </c>
      <c r="E225" s="36">
        <v>0.2</v>
      </c>
      <c r="F225" s="33" t="s">
        <v>42</v>
      </c>
      <c r="G225" s="33" t="s">
        <v>38</v>
      </c>
      <c r="H225" s="33">
        <v>2</v>
      </c>
      <c r="I225" s="33"/>
      <c r="J225" s="30"/>
      <c r="L225" s="31">
        <f>IF(AND(H225=1,J225=Sheet1!$A$2),VLOOKUP(检查表!B225,Sheet1!E:F,2,0),0)</f>
        <v>0</v>
      </c>
    </row>
    <row r="226" spans="1:12" ht="34.799999999999997" x14ac:dyDescent="0.4">
      <c r="A226" s="33" t="s">
        <v>215</v>
      </c>
      <c r="B226" s="33" t="s">
        <v>216</v>
      </c>
      <c r="C226" s="33" t="s">
        <v>526</v>
      </c>
      <c r="D226" s="35" t="s">
        <v>222</v>
      </c>
      <c r="E226" s="36">
        <v>0.2</v>
      </c>
      <c r="F226" s="33" t="s">
        <v>42</v>
      </c>
      <c r="G226" s="33" t="s">
        <v>38</v>
      </c>
      <c r="H226" s="33">
        <v>2</v>
      </c>
      <c r="I226" s="33"/>
      <c r="J226" s="30"/>
      <c r="L226" s="31">
        <f>IF(AND(H226=1,J226=Sheet1!$A$2),VLOOKUP(检查表!B226,Sheet1!E:F,2,0),0)</f>
        <v>0</v>
      </c>
    </row>
    <row r="227" spans="1:12" ht="34.799999999999997" x14ac:dyDescent="0.4">
      <c r="A227" s="33" t="s">
        <v>215</v>
      </c>
      <c r="B227" s="33" t="s">
        <v>216</v>
      </c>
      <c r="C227" s="33" t="s">
        <v>527</v>
      </c>
      <c r="D227" s="35" t="s">
        <v>223</v>
      </c>
      <c r="E227" s="36">
        <v>0.2</v>
      </c>
      <c r="F227" s="33" t="s">
        <v>42</v>
      </c>
      <c r="G227" s="33" t="s">
        <v>38</v>
      </c>
      <c r="H227" s="33">
        <v>2</v>
      </c>
      <c r="I227" s="33"/>
      <c r="J227" s="30"/>
      <c r="L227" s="31">
        <f>IF(AND(H227=1,J227=Sheet1!$A$2),VLOOKUP(检查表!B227,Sheet1!E:F,2,0),0)</f>
        <v>0</v>
      </c>
    </row>
    <row r="228" spans="1:12" ht="34.799999999999997" x14ac:dyDescent="0.4">
      <c r="A228" s="33" t="s">
        <v>215</v>
      </c>
      <c r="B228" s="33" t="s">
        <v>216</v>
      </c>
      <c r="C228" s="33" t="s">
        <v>528</v>
      </c>
      <c r="D228" s="35" t="s">
        <v>224</v>
      </c>
      <c r="E228" s="36">
        <v>0.2</v>
      </c>
      <c r="F228" s="33" t="s">
        <v>42</v>
      </c>
      <c r="G228" s="33" t="s">
        <v>38</v>
      </c>
      <c r="H228" s="33">
        <v>2</v>
      </c>
      <c r="I228" s="33"/>
      <c r="J228" s="30"/>
      <c r="L228" s="31">
        <f>IF(AND(H228=1,J228=Sheet1!$A$2),VLOOKUP(检查表!B228,Sheet1!E:F,2,0),0)</f>
        <v>0</v>
      </c>
    </row>
    <row r="229" spans="1:12" ht="34.799999999999997" x14ac:dyDescent="0.4">
      <c r="A229" s="33" t="s">
        <v>215</v>
      </c>
      <c r="B229" s="33" t="s">
        <v>216</v>
      </c>
      <c r="C229" s="33" t="s">
        <v>529</v>
      </c>
      <c r="D229" s="35" t="s">
        <v>225</v>
      </c>
      <c r="E229" s="36">
        <v>0.2</v>
      </c>
      <c r="F229" s="33" t="s">
        <v>42</v>
      </c>
      <c r="G229" s="33" t="s">
        <v>38</v>
      </c>
      <c r="H229" s="33">
        <v>2</v>
      </c>
      <c r="I229" s="33"/>
      <c r="J229" s="30"/>
      <c r="L229" s="31">
        <f>IF(AND(H229=1,J229=Sheet1!$A$2),VLOOKUP(检查表!B229,Sheet1!E:F,2,0),0)</f>
        <v>0</v>
      </c>
    </row>
    <row r="230" spans="1:12" ht="34.799999999999997" x14ac:dyDescent="0.4">
      <c r="A230" s="33" t="s">
        <v>215</v>
      </c>
      <c r="B230" s="33" t="s">
        <v>216</v>
      </c>
      <c r="C230" s="33" t="s">
        <v>530</v>
      </c>
      <c r="D230" s="35" t="s">
        <v>226</v>
      </c>
      <c r="E230" s="36">
        <v>0.3</v>
      </c>
      <c r="F230" s="33" t="s">
        <v>42</v>
      </c>
      <c r="G230" s="33" t="s">
        <v>38</v>
      </c>
      <c r="H230" s="33">
        <v>2</v>
      </c>
      <c r="I230" s="33"/>
      <c r="J230" s="30"/>
      <c r="L230" s="31">
        <f>IF(AND(H230=1,J230=Sheet1!$A$2),VLOOKUP(检查表!B230,Sheet1!E:F,2,0),0)</f>
        <v>0</v>
      </c>
    </row>
    <row r="231" spans="1:12" ht="34.799999999999997" x14ac:dyDescent="0.4">
      <c r="A231" s="33" t="s">
        <v>689</v>
      </c>
      <c r="B231" s="33" t="s">
        <v>47</v>
      </c>
      <c r="C231" s="33" t="s">
        <v>676</v>
      </c>
      <c r="D231" s="35" t="s">
        <v>690</v>
      </c>
      <c r="E231" s="36">
        <v>0.5</v>
      </c>
      <c r="F231" s="33"/>
      <c r="G231" s="33"/>
      <c r="H231" s="33">
        <v>1</v>
      </c>
      <c r="I231" s="33" t="s">
        <v>9</v>
      </c>
      <c r="J231" s="30"/>
      <c r="L231" s="31">
        <f>IF(AND(H231=1,J231=Sheet1!$A$2),VLOOKUP(检查表!B231,Sheet1!E:F,2,0),0)</f>
        <v>0</v>
      </c>
    </row>
    <row r="232" spans="1:12" ht="87" x14ac:dyDescent="0.4">
      <c r="A232" s="33" t="s">
        <v>215</v>
      </c>
      <c r="B232" s="33" t="s">
        <v>47</v>
      </c>
      <c r="C232" s="33" t="s">
        <v>677</v>
      </c>
      <c r="D232" s="35" t="s">
        <v>691</v>
      </c>
      <c r="E232" s="36">
        <v>0.3</v>
      </c>
      <c r="F232" s="33"/>
      <c r="G232" s="33"/>
      <c r="H232" s="33">
        <v>2</v>
      </c>
      <c r="I232" s="33"/>
      <c r="J232" s="30"/>
      <c r="L232" s="31">
        <f>IF(AND(H232=1,J232=Sheet1!$A$2),VLOOKUP(检查表!B232,Sheet1!E:F,2,0),0)</f>
        <v>0</v>
      </c>
    </row>
    <row r="233" spans="1:12" ht="52.2" x14ac:dyDescent="0.4">
      <c r="A233" s="33" t="s">
        <v>215</v>
      </c>
      <c r="B233" s="33" t="s">
        <v>47</v>
      </c>
      <c r="C233" s="33" t="s">
        <v>678</v>
      </c>
      <c r="D233" s="35" t="s">
        <v>631</v>
      </c>
      <c r="E233" s="36">
        <v>0.3</v>
      </c>
      <c r="F233" s="33"/>
      <c r="G233" s="33"/>
      <c r="H233" s="33">
        <v>1</v>
      </c>
      <c r="I233" s="33" t="s">
        <v>9</v>
      </c>
      <c r="J233" s="30"/>
      <c r="L233" s="31">
        <f>IF(AND(H233=1,J233=Sheet1!$A$2),VLOOKUP(检查表!B233,Sheet1!E:F,2,0),0)</f>
        <v>0</v>
      </c>
    </row>
    <row r="234" spans="1:12" ht="34.799999999999997" x14ac:dyDescent="0.4">
      <c r="A234" s="33" t="s">
        <v>215</v>
      </c>
      <c r="B234" s="33" t="s">
        <v>47</v>
      </c>
      <c r="C234" s="33" t="s">
        <v>679</v>
      </c>
      <c r="D234" s="35" t="s">
        <v>48</v>
      </c>
      <c r="E234" s="36">
        <v>0.3</v>
      </c>
      <c r="F234" s="33"/>
      <c r="G234" s="33"/>
      <c r="H234" s="33">
        <v>1</v>
      </c>
      <c r="I234" s="33"/>
      <c r="J234" s="30"/>
      <c r="L234" s="31">
        <f>IF(AND(H234=1,J234=Sheet1!$A$2),VLOOKUP(检查表!B234,Sheet1!E:F,2,0),0)</f>
        <v>0</v>
      </c>
    </row>
    <row r="235" spans="1:12" ht="34.799999999999997" x14ac:dyDescent="0.4">
      <c r="A235" s="33" t="s">
        <v>215</v>
      </c>
      <c r="B235" s="33" t="s">
        <v>47</v>
      </c>
      <c r="C235" s="33" t="s">
        <v>680</v>
      </c>
      <c r="D235" s="35" t="s">
        <v>180</v>
      </c>
      <c r="E235" s="36">
        <v>0.2</v>
      </c>
      <c r="F235" s="33"/>
      <c r="G235" s="33"/>
      <c r="H235" s="33">
        <v>1</v>
      </c>
      <c r="I235" s="33"/>
      <c r="J235" s="30"/>
      <c r="L235" s="31">
        <f>IF(AND(H235=1,J235=Sheet1!$A$2),VLOOKUP(检查表!B235,Sheet1!E:F,2,0),0)</f>
        <v>0</v>
      </c>
    </row>
    <row r="236" spans="1:12" x14ac:dyDescent="0.4">
      <c r="A236" s="33" t="s">
        <v>215</v>
      </c>
      <c r="B236" s="33" t="s">
        <v>227</v>
      </c>
      <c r="C236" s="33" t="s">
        <v>531</v>
      </c>
      <c r="D236" s="35" t="s">
        <v>228</v>
      </c>
      <c r="E236" s="36">
        <v>0.1</v>
      </c>
      <c r="F236" s="33"/>
      <c r="G236" s="33"/>
      <c r="H236" s="33">
        <v>1</v>
      </c>
      <c r="I236" s="33"/>
      <c r="J236" s="30"/>
      <c r="L236" s="31">
        <f>IF(AND(H236=1,J236=Sheet1!$A$2),VLOOKUP(检查表!B236,Sheet1!E:F,2,0),0)</f>
        <v>0</v>
      </c>
    </row>
    <row r="237" spans="1:12" x14ac:dyDescent="0.4">
      <c r="A237" s="33" t="s">
        <v>215</v>
      </c>
      <c r="B237" s="33" t="s">
        <v>227</v>
      </c>
      <c r="C237" s="33" t="s">
        <v>532</v>
      </c>
      <c r="D237" s="35" t="s">
        <v>229</v>
      </c>
      <c r="E237" s="36">
        <v>0.1</v>
      </c>
      <c r="F237" s="33"/>
      <c r="G237" s="33"/>
      <c r="H237" s="33">
        <v>1</v>
      </c>
      <c r="I237" s="33"/>
      <c r="J237" s="30"/>
      <c r="L237" s="31">
        <f>IF(AND(H237=1,J237=Sheet1!$A$2),VLOOKUP(检查表!B237,Sheet1!E:F,2,0),0)</f>
        <v>0</v>
      </c>
    </row>
    <row r="238" spans="1:12" ht="34.799999999999997" x14ac:dyDescent="0.4">
      <c r="A238" s="33" t="s">
        <v>215</v>
      </c>
      <c r="B238" s="33" t="s">
        <v>227</v>
      </c>
      <c r="C238" s="33" t="s">
        <v>533</v>
      </c>
      <c r="D238" s="35" t="s">
        <v>230</v>
      </c>
      <c r="E238" s="36">
        <v>0.5</v>
      </c>
      <c r="F238" s="33"/>
      <c r="G238" s="33"/>
      <c r="H238" s="33">
        <v>1</v>
      </c>
      <c r="I238" s="33"/>
      <c r="J238" s="30"/>
      <c r="L238" s="31">
        <f>IF(AND(H238=1,J238=Sheet1!$A$2),VLOOKUP(检查表!B238,Sheet1!E:F,2,0),0)</f>
        <v>0</v>
      </c>
    </row>
    <row r="239" spans="1:12" x14ac:dyDescent="0.4">
      <c r="A239" s="33" t="s">
        <v>215</v>
      </c>
      <c r="B239" s="33" t="s">
        <v>227</v>
      </c>
      <c r="C239" s="33" t="s">
        <v>534</v>
      </c>
      <c r="D239" s="35" t="s">
        <v>231</v>
      </c>
      <c r="E239" s="36">
        <v>0</v>
      </c>
      <c r="F239" s="33"/>
      <c r="G239" s="33"/>
      <c r="H239" s="33">
        <v>2</v>
      </c>
      <c r="I239" s="33"/>
      <c r="J239" s="30"/>
      <c r="L239" s="31">
        <f>IF(AND(H239=1,J239=Sheet1!$A$2),VLOOKUP(检查表!B239,Sheet1!E:F,2,0),0)</f>
        <v>0</v>
      </c>
    </row>
    <row r="240" spans="1:12" x14ac:dyDescent="0.4">
      <c r="A240" s="33" t="s">
        <v>215</v>
      </c>
      <c r="B240" s="33" t="s">
        <v>227</v>
      </c>
      <c r="C240" s="33" t="s">
        <v>535</v>
      </c>
      <c r="D240" s="35" t="s">
        <v>719</v>
      </c>
      <c r="E240" s="36">
        <v>0.1</v>
      </c>
      <c r="F240" s="33"/>
      <c r="G240" s="33"/>
      <c r="H240" s="33">
        <v>1</v>
      </c>
      <c r="I240" s="33"/>
      <c r="J240" s="30"/>
      <c r="L240" s="31">
        <f>IF(AND(H240=1,J240=Sheet1!$A$2),VLOOKUP(检查表!B240,Sheet1!E:F,2,0),0)</f>
        <v>0</v>
      </c>
    </row>
    <row r="241" spans="1:12" x14ac:dyDescent="0.4">
      <c r="A241" s="33" t="s">
        <v>215</v>
      </c>
      <c r="B241" s="33" t="s">
        <v>227</v>
      </c>
      <c r="C241" s="33" t="s">
        <v>536</v>
      </c>
      <c r="D241" s="35" t="s">
        <v>232</v>
      </c>
      <c r="E241" s="36">
        <v>0.1</v>
      </c>
      <c r="F241" s="33"/>
      <c r="G241" s="33"/>
      <c r="H241" s="33">
        <v>2</v>
      </c>
      <c r="I241" s="33"/>
      <c r="J241" s="30"/>
      <c r="L241" s="31">
        <f>IF(AND(H241=1,J241=Sheet1!$A$2),VLOOKUP(检查表!B241,Sheet1!E:F,2,0),0)</f>
        <v>0</v>
      </c>
    </row>
    <row r="242" spans="1:12" ht="34.799999999999997" x14ac:dyDescent="0.4">
      <c r="A242" s="33" t="s">
        <v>215</v>
      </c>
      <c r="B242" s="33" t="s">
        <v>233</v>
      </c>
      <c r="C242" s="33" t="s">
        <v>537</v>
      </c>
      <c r="D242" s="35" t="s">
        <v>234</v>
      </c>
      <c r="E242" s="36">
        <v>0.1</v>
      </c>
      <c r="F242" s="33"/>
      <c r="G242" s="33"/>
      <c r="H242" s="33">
        <v>2</v>
      </c>
      <c r="I242" s="33"/>
      <c r="J242" s="30"/>
      <c r="L242" s="31">
        <f>IF(AND(H242=1,J242=Sheet1!$A$2),VLOOKUP(检查表!B242,Sheet1!E:F,2,0),0)</f>
        <v>0</v>
      </c>
    </row>
    <row r="243" spans="1:12" x14ac:dyDescent="0.4">
      <c r="A243" s="33" t="s">
        <v>215</v>
      </c>
      <c r="B243" s="33" t="s">
        <v>233</v>
      </c>
      <c r="C243" s="33" t="s">
        <v>538</v>
      </c>
      <c r="D243" s="35" t="s">
        <v>235</v>
      </c>
      <c r="E243" s="36">
        <v>0.1</v>
      </c>
      <c r="F243" s="33"/>
      <c r="G243" s="33"/>
      <c r="H243" s="33">
        <v>2</v>
      </c>
      <c r="I243" s="33"/>
      <c r="J243" s="30"/>
      <c r="L243" s="31">
        <f>IF(AND(H243=1,J243=Sheet1!$A$2),VLOOKUP(检查表!B243,Sheet1!E:F,2,0),0)</f>
        <v>0</v>
      </c>
    </row>
    <row r="244" spans="1:12" x14ac:dyDescent="0.4">
      <c r="A244" s="33" t="s">
        <v>215</v>
      </c>
      <c r="B244" s="33" t="s">
        <v>233</v>
      </c>
      <c r="C244" s="33" t="s">
        <v>539</v>
      </c>
      <c r="D244" s="35" t="s">
        <v>236</v>
      </c>
      <c r="E244" s="36">
        <v>0</v>
      </c>
      <c r="F244" s="33"/>
      <c r="G244" s="33"/>
      <c r="H244" s="33">
        <v>2</v>
      </c>
      <c r="I244" s="33"/>
      <c r="J244" s="30"/>
      <c r="L244" s="31">
        <f>IF(AND(H244=1,J244=Sheet1!$A$2),VLOOKUP(检查表!B244,Sheet1!E:F,2,0),0)</f>
        <v>0</v>
      </c>
    </row>
    <row r="245" spans="1:12" ht="34.799999999999997" x14ac:dyDescent="0.4">
      <c r="A245" s="33" t="s">
        <v>215</v>
      </c>
      <c r="B245" s="33" t="s">
        <v>233</v>
      </c>
      <c r="C245" s="33" t="s">
        <v>681</v>
      </c>
      <c r="D245" s="35" t="s">
        <v>203</v>
      </c>
      <c r="E245" s="36">
        <v>0.30000000000000004</v>
      </c>
      <c r="F245" s="33"/>
      <c r="G245" s="33"/>
      <c r="H245" s="33">
        <v>2</v>
      </c>
      <c r="I245" s="33"/>
      <c r="J245" s="30"/>
      <c r="L245" s="31">
        <f>IF(AND(H245=1,J245=Sheet1!$A$2),VLOOKUP(检查表!B245,Sheet1!E:F,2,0),0)</f>
        <v>0</v>
      </c>
    </row>
    <row r="246" spans="1:12" ht="34.799999999999997" x14ac:dyDescent="0.4">
      <c r="A246" s="33" t="s">
        <v>215</v>
      </c>
      <c r="B246" s="33" t="s">
        <v>233</v>
      </c>
      <c r="C246" s="33" t="s">
        <v>682</v>
      </c>
      <c r="D246" s="35" t="s">
        <v>54</v>
      </c>
      <c r="E246" s="36">
        <v>0</v>
      </c>
      <c r="F246" s="33"/>
      <c r="G246" s="33"/>
      <c r="H246" s="33">
        <v>1</v>
      </c>
      <c r="I246" s="33"/>
      <c r="J246" s="30"/>
      <c r="L246" s="31">
        <f>IF(AND(H246=1,J246=Sheet1!$A$2),VLOOKUP(检查表!B246,Sheet1!E:F,2,0),0)</f>
        <v>0</v>
      </c>
    </row>
    <row r="247" spans="1:12" ht="34.799999999999997" x14ac:dyDescent="0.4">
      <c r="A247" s="33" t="s">
        <v>215</v>
      </c>
      <c r="B247" s="33" t="s">
        <v>237</v>
      </c>
      <c r="C247" s="33" t="s">
        <v>540</v>
      </c>
      <c r="D247" s="35" t="s">
        <v>688</v>
      </c>
      <c r="E247" s="36">
        <v>0</v>
      </c>
      <c r="F247" s="33"/>
      <c r="G247" s="33"/>
      <c r="H247" s="33">
        <v>1</v>
      </c>
      <c r="I247" s="33"/>
      <c r="J247" s="30"/>
      <c r="L247" s="31">
        <f>IF(AND(H247=1,J247=Sheet1!$A$2),VLOOKUP(检查表!B247,Sheet1!E:F,2,0),0)</f>
        <v>0</v>
      </c>
    </row>
    <row r="248" spans="1:12" ht="69.599999999999994" x14ac:dyDescent="0.4">
      <c r="A248" s="33" t="s">
        <v>215</v>
      </c>
      <c r="B248" s="33" t="s">
        <v>237</v>
      </c>
      <c r="C248" s="33" t="s">
        <v>541</v>
      </c>
      <c r="D248" s="35" t="s">
        <v>238</v>
      </c>
      <c r="E248" s="36">
        <v>0.3</v>
      </c>
      <c r="F248" s="33"/>
      <c r="G248" s="33"/>
      <c r="H248" s="33">
        <v>2</v>
      </c>
      <c r="I248" s="33"/>
      <c r="J248" s="30"/>
      <c r="L248" s="31">
        <f>IF(AND(H248=1,J248=Sheet1!$A$2),VLOOKUP(检查表!B248,Sheet1!E:F,2,0),0)</f>
        <v>0</v>
      </c>
    </row>
    <row r="249" spans="1:12" ht="34.799999999999997" x14ac:dyDescent="0.4">
      <c r="A249" s="33" t="s">
        <v>215</v>
      </c>
      <c r="B249" s="33" t="s">
        <v>237</v>
      </c>
      <c r="C249" s="33" t="s">
        <v>542</v>
      </c>
      <c r="D249" s="35" t="s">
        <v>239</v>
      </c>
      <c r="E249" s="36">
        <v>0</v>
      </c>
      <c r="F249" s="33"/>
      <c r="G249" s="33"/>
      <c r="H249" s="33">
        <v>2</v>
      </c>
      <c r="I249" s="33"/>
      <c r="J249" s="30"/>
      <c r="L249" s="31">
        <f>IF(AND(H249=1,J249=Sheet1!$A$2),VLOOKUP(检查表!B249,Sheet1!E:F,2,0),0)</f>
        <v>0</v>
      </c>
    </row>
    <row r="250" spans="1:12" x14ac:dyDescent="0.4">
      <c r="A250" s="33" t="s">
        <v>215</v>
      </c>
      <c r="B250" s="33" t="s">
        <v>237</v>
      </c>
      <c r="C250" s="33" t="s">
        <v>543</v>
      </c>
      <c r="D250" s="35" t="s">
        <v>240</v>
      </c>
      <c r="E250" s="36">
        <v>0</v>
      </c>
      <c r="F250" s="33"/>
      <c r="G250" s="33"/>
      <c r="H250" s="33">
        <v>2</v>
      </c>
      <c r="I250" s="33"/>
      <c r="J250" s="30"/>
      <c r="L250" s="31">
        <f>IF(AND(H250=1,J250=Sheet1!$A$2),VLOOKUP(检查表!B250,Sheet1!E:F,2,0),0)</f>
        <v>0</v>
      </c>
    </row>
    <row r="251" spans="1:12" ht="69.599999999999994" x14ac:dyDescent="0.4">
      <c r="A251" s="33" t="s">
        <v>215</v>
      </c>
      <c r="B251" s="33" t="s">
        <v>73</v>
      </c>
      <c r="C251" s="33" t="s">
        <v>544</v>
      </c>
      <c r="D251" s="35" t="s">
        <v>312</v>
      </c>
      <c r="E251" s="36">
        <v>0</v>
      </c>
      <c r="F251" s="33" t="s">
        <v>42</v>
      </c>
      <c r="G251" s="33" t="s">
        <v>74</v>
      </c>
      <c r="H251" s="33">
        <v>0</v>
      </c>
      <c r="I251" s="33"/>
      <c r="J251" s="30"/>
      <c r="L251" s="31">
        <f>IF(AND(H251=1,J251=Sheet1!$A$2),VLOOKUP(检查表!B251,Sheet1!E:F,2,0),0)</f>
        <v>0</v>
      </c>
    </row>
    <row r="252" spans="1:12" ht="69.599999999999994" x14ac:dyDescent="0.4">
      <c r="A252" s="33" t="s">
        <v>215</v>
      </c>
      <c r="B252" s="33" t="s">
        <v>73</v>
      </c>
      <c r="C252" s="33" t="s">
        <v>545</v>
      </c>
      <c r="D252" s="35" t="s">
        <v>75</v>
      </c>
      <c r="E252" s="36">
        <v>0</v>
      </c>
      <c r="F252" s="33" t="s">
        <v>37</v>
      </c>
      <c r="G252" s="33" t="s">
        <v>76</v>
      </c>
      <c r="H252" s="33">
        <v>1</v>
      </c>
      <c r="I252" s="33"/>
      <c r="J252" s="30"/>
      <c r="L252" s="31">
        <f>IF(AND(H252=1,J252=Sheet1!$A$2),VLOOKUP(检查表!B252,Sheet1!E:F,2,0),0)</f>
        <v>0</v>
      </c>
    </row>
    <row r="253" spans="1:12" ht="104.4" x14ac:dyDescent="0.4">
      <c r="A253" s="33" t="s">
        <v>215</v>
      </c>
      <c r="B253" s="33" t="s">
        <v>73</v>
      </c>
      <c r="C253" s="33" t="s">
        <v>546</v>
      </c>
      <c r="D253" s="35" t="s">
        <v>204</v>
      </c>
      <c r="E253" s="36">
        <v>0.3</v>
      </c>
      <c r="F253" s="33" t="s">
        <v>37</v>
      </c>
      <c r="G253" s="33" t="s">
        <v>76</v>
      </c>
      <c r="H253" s="33">
        <v>2</v>
      </c>
      <c r="I253" s="33" t="s">
        <v>9</v>
      </c>
      <c r="J253" s="30"/>
      <c r="L253" s="31">
        <f>IF(AND(H253=1,J253=Sheet1!$A$2),VLOOKUP(检查表!B253,Sheet1!E:F,2,0),0)</f>
        <v>0</v>
      </c>
    </row>
    <row r="254" spans="1:12" ht="121.8" x14ac:dyDescent="0.4">
      <c r="A254" s="33" t="s">
        <v>215</v>
      </c>
      <c r="B254" s="33" t="s">
        <v>73</v>
      </c>
      <c r="C254" s="33" t="s">
        <v>547</v>
      </c>
      <c r="D254" s="35" t="s">
        <v>205</v>
      </c>
      <c r="E254" s="36">
        <v>0</v>
      </c>
      <c r="F254" s="33" t="s">
        <v>37</v>
      </c>
      <c r="G254" s="33" t="s">
        <v>76</v>
      </c>
      <c r="H254" s="33">
        <v>1</v>
      </c>
      <c r="I254" s="33" t="s">
        <v>9</v>
      </c>
      <c r="J254" s="30"/>
      <c r="L254" s="31">
        <f>IF(AND(H254=1,J254=Sheet1!$A$2),VLOOKUP(检查表!B254,Sheet1!E:F,2,0),0)</f>
        <v>0</v>
      </c>
    </row>
    <row r="255" spans="1:12" ht="69.599999999999994" x14ac:dyDescent="0.4">
      <c r="A255" s="33" t="s">
        <v>215</v>
      </c>
      <c r="B255" s="33" t="s">
        <v>73</v>
      </c>
      <c r="C255" s="33" t="s">
        <v>548</v>
      </c>
      <c r="D255" s="35" t="s">
        <v>77</v>
      </c>
      <c r="E255" s="36">
        <v>0</v>
      </c>
      <c r="F255" s="33" t="s">
        <v>37</v>
      </c>
      <c r="G255" s="33" t="s">
        <v>76</v>
      </c>
      <c r="H255" s="33">
        <v>1</v>
      </c>
      <c r="I255" s="33"/>
      <c r="J255" s="30"/>
      <c r="L255" s="31">
        <f>IF(AND(H255=1,J255=Sheet1!$A$2),VLOOKUP(检查表!B255,Sheet1!E:F,2,0),0)</f>
        <v>0</v>
      </c>
    </row>
    <row r="256" spans="1:12" ht="69.599999999999994" x14ac:dyDescent="0.4">
      <c r="A256" s="33" t="s">
        <v>215</v>
      </c>
      <c r="B256" s="33" t="s">
        <v>73</v>
      </c>
      <c r="C256" s="33" t="s">
        <v>549</v>
      </c>
      <c r="D256" s="35" t="s">
        <v>622</v>
      </c>
      <c r="E256" s="36">
        <v>0.3</v>
      </c>
      <c r="F256" s="33" t="s">
        <v>37</v>
      </c>
      <c r="G256" s="33" t="s">
        <v>76</v>
      </c>
      <c r="H256" s="33">
        <v>2</v>
      </c>
      <c r="I256" s="33"/>
      <c r="J256" s="30"/>
      <c r="L256" s="31">
        <f>IF(AND(H256=1,J256=Sheet1!$A$2),VLOOKUP(检查表!B256,Sheet1!E:F,2,0),0)</f>
        <v>0</v>
      </c>
    </row>
    <row r="257" spans="1:12" ht="69.599999999999994" x14ac:dyDescent="0.4">
      <c r="A257" s="33" t="s">
        <v>683</v>
      </c>
      <c r="B257" s="33" t="s">
        <v>73</v>
      </c>
      <c r="C257" s="33" t="s">
        <v>550</v>
      </c>
      <c r="D257" s="35" t="s">
        <v>720</v>
      </c>
      <c r="E257" s="36">
        <v>0</v>
      </c>
      <c r="F257" s="33" t="s">
        <v>37</v>
      </c>
      <c r="G257" s="33" t="s">
        <v>76</v>
      </c>
      <c r="H257" s="33">
        <v>1</v>
      </c>
      <c r="I257" s="33" t="s">
        <v>9</v>
      </c>
      <c r="J257" s="30"/>
      <c r="L257" s="31">
        <f>IF(AND(H257=1,J257=Sheet1!$A$2),VLOOKUP(检查表!B257,Sheet1!E:F,2,0),0)</f>
        <v>0</v>
      </c>
    </row>
    <row r="258" spans="1:12" ht="69.599999999999994" x14ac:dyDescent="0.4">
      <c r="A258" s="33" t="s">
        <v>215</v>
      </c>
      <c r="B258" s="33" t="s">
        <v>73</v>
      </c>
      <c r="C258" s="33" t="s">
        <v>551</v>
      </c>
      <c r="D258" s="35" t="s">
        <v>186</v>
      </c>
      <c r="E258" s="36">
        <v>0.3</v>
      </c>
      <c r="F258" s="33" t="s">
        <v>37</v>
      </c>
      <c r="G258" s="33" t="s">
        <v>76</v>
      </c>
      <c r="H258" s="33">
        <v>2</v>
      </c>
      <c r="I258" s="33"/>
      <c r="J258" s="30"/>
      <c r="L258" s="31">
        <f>IF(AND(H258=1,J258=Sheet1!$A$2),VLOOKUP(检查表!B258,Sheet1!E:F,2,0),0)</f>
        <v>0</v>
      </c>
    </row>
    <row r="259" spans="1:12" ht="69.599999999999994" x14ac:dyDescent="0.4">
      <c r="A259" s="33" t="s">
        <v>215</v>
      </c>
      <c r="B259" s="33" t="s">
        <v>73</v>
      </c>
      <c r="C259" s="33" t="s">
        <v>705</v>
      </c>
      <c r="D259" s="35" t="s">
        <v>186</v>
      </c>
      <c r="E259" s="36">
        <v>0</v>
      </c>
      <c r="F259" s="33" t="s">
        <v>37</v>
      </c>
      <c r="G259" s="33" t="s">
        <v>76</v>
      </c>
      <c r="H259" s="33">
        <v>1</v>
      </c>
      <c r="I259" s="33"/>
      <c r="J259" s="30"/>
      <c r="L259" s="31">
        <f>IF(AND(H259=1,J259=Sheet1!$A$2),VLOOKUP(检查表!B259,Sheet1!E:F,2,0),0)</f>
        <v>0</v>
      </c>
    </row>
    <row r="260" spans="1:12" ht="69.599999999999994" x14ac:dyDescent="0.4">
      <c r="A260" s="33" t="s">
        <v>215</v>
      </c>
      <c r="B260" s="33" t="s">
        <v>73</v>
      </c>
      <c r="C260" s="33" t="s">
        <v>552</v>
      </c>
      <c r="D260" s="35" t="s">
        <v>721</v>
      </c>
      <c r="E260" s="36">
        <v>0</v>
      </c>
      <c r="F260" s="33" t="s">
        <v>37</v>
      </c>
      <c r="G260" s="33" t="s">
        <v>76</v>
      </c>
      <c r="H260" s="33">
        <v>1</v>
      </c>
      <c r="I260" s="33"/>
      <c r="J260" s="30"/>
      <c r="L260" s="31">
        <f>IF(AND(H260=1,J260=Sheet1!$A$2),VLOOKUP(检查表!B260,Sheet1!E:F,2,0),0)</f>
        <v>0</v>
      </c>
    </row>
    <row r="261" spans="1:12" ht="69.599999999999994" x14ac:dyDescent="0.4">
      <c r="A261" s="33" t="s">
        <v>215</v>
      </c>
      <c r="B261" s="33" t="s">
        <v>73</v>
      </c>
      <c r="C261" s="33" t="s">
        <v>553</v>
      </c>
      <c r="D261" s="35" t="s">
        <v>78</v>
      </c>
      <c r="E261" s="36">
        <v>0</v>
      </c>
      <c r="F261" s="33" t="s">
        <v>42</v>
      </c>
      <c r="G261" s="33" t="s">
        <v>74</v>
      </c>
      <c r="H261" s="33">
        <v>0</v>
      </c>
      <c r="I261" s="33"/>
      <c r="J261" s="30"/>
      <c r="L261" s="31">
        <f>IF(AND(H261=1,J261=Sheet1!$A$2),VLOOKUP(检查表!B261,Sheet1!E:F,2,0),0)</f>
        <v>0</v>
      </c>
    </row>
    <row r="262" spans="1:12" ht="69.599999999999994" x14ac:dyDescent="0.4">
      <c r="A262" s="33" t="s">
        <v>215</v>
      </c>
      <c r="B262" s="33" t="s">
        <v>73</v>
      </c>
      <c r="C262" s="33" t="s">
        <v>554</v>
      </c>
      <c r="D262" s="35" t="s">
        <v>79</v>
      </c>
      <c r="E262" s="36">
        <v>0</v>
      </c>
      <c r="F262" s="33" t="s">
        <v>42</v>
      </c>
      <c r="G262" s="33" t="s">
        <v>74</v>
      </c>
      <c r="H262" s="33">
        <v>1</v>
      </c>
      <c r="I262" s="33" t="s">
        <v>9</v>
      </c>
      <c r="J262" s="30"/>
      <c r="L262" s="31">
        <f>IF(AND(H262=1,J262=Sheet1!$A$2),VLOOKUP(检查表!B262,Sheet1!E:F,2,0),0)</f>
        <v>0</v>
      </c>
    </row>
    <row r="263" spans="1:12" ht="69.599999999999994" x14ac:dyDescent="0.4">
      <c r="A263" s="33" t="s">
        <v>684</v>
      </c>
      <c r="B263" s="33" t="s">
        <v>73</v>
      </c>
      <c r="C263" s="33" t="s">
        <v>555</v>
      </c>
      <c r="D263" s="35" t="s">
        <v>722</v>
      </c>
      <c r="E263" s="36">
        <v>0</v>
      </c>
      <c r="F263" s="33" t="s">
        <v>42</v>
      </c>
      <c r="G263" s="33" t="s">
        <v>74</v>
      </c>
      <c r="H263" s="33">
        <v>0</v>
      </c>
      <c r="I263" s="33" t="s">
        <v>9</v>
      </c>
      <c r="J263" s="30"/>
      <c r="L263" s="31">
        <f>IF(AND(H263=1,J263=Sheet1!$A$2),VLOOKUP(检查表!B263,Sheet1!E:F,2,0),0)</f>
        <v>0</v>
      </c>
    </row>
    <row r="264" spans="1:12" ht="208.8" x14ac:dyDescent="0.4">
      <c r="A264" s="33" t="s">
        <v>215</v>
      </c>
      <c r="B264" s="33" t="s">
        <v>73</v>
      </c>
      <c r="C264" s="33" t="s">
        <v>556</v>
      </c>
      <c r="D264" s="35" t="s">
        <v>723</v>
      </c>
      <c r="E264" s="36">
        <v>0.2</v>
      </c>
      <c r="F264" s="33" t="s">
        <v>42</v>
      </c>
      <c r="G264" s="33" t="s">
        <v>74</v>
      </c>
      <c r="H264" s="33">
        <v>1</v>
      </c>
      <c r="I264" s="33" t="s">
        <v>9</v>
      </c>
      <c r="J264" s="30"/>
      <c r="L264" s="31">
        <f>IF(AND(H264=1,J264=Sheet1!$A$2),VLOOKUP(检查表!B264,Sheet1!E:F,2,0),0)</f>
        <v>0</v>
      </c>
    </row>
    <row r="265" spans="1:12" ht="69.599999999999994" x14ac:dyDescent="0.4">
      <c r="A265" s="33" t="s">
        <v>215</v>
      </c>
      <c r="B265" s="33" t="s">
        <v>73</v>
      </c>
      <c r="C265" s="33" t="s">
        <v>557</v>
      </c>
      <c r="D265" s="35" t="s">
        <v>81</v>
      </c>
      <c r="E265" s="36">
        <v>0.2</v>
      </c>
      <c r="F265" s="33" t="s">
        <v>42</v>
      </c>
      <c r="G265" s="33" t="s">
        <v>74</v>
      </c>
      <c r="H265" s="33">
        <v>1</v>
      </c>
      <c r="I265" s="33"/>
      <c r="J265" s="30"/>
      <c r="L265" s="31">
        <f>IF(AND(H265=1,J265=Sheet1!$A$2),VLOOKUP(检查表!B265,Sheet1!E:F,2,0),0)</f>
        <v>0</v>
      </c>
    </row>
    <row r="266" spans="1:12" ht="69.599999999999994" x14ac:dyDescent="0.4">
      <c r="A266" s="33" t="s">
        <v>215</v>
      </c>
      <c r="B266" s="33" t="s">
        <v>73</v>
      </c>
      <c r="C266" s="33" t="s">
        <v>558</v>
      </c>
      <c r="D266" s="35" t="s">
        <v>187</v>
      </c>
      <c r="E266" s="36">
        <v>0</v>
      </c>
      <c r="F266" s="33" t="s">
        <v>42</v>
      </c>
      <c r="G266" s="33" t="s">
        <v>74</v>
      </c>
      <c r="H266" s="33">
        <v>1</v>
      </c>
      <c r="I266" s="33"/>
      <c r="J266" s="30"/>
      <c r="L266" s="31">
        <f>IF(AND(H266=1,J266=Sheet1!$A$2),VLOOKUP(检查表!B266,Sheet1!E:F,2,0),0)</f>
        <v>0</v>
      </c>
    </row>
    <row r="267" spans="1:12" ht="69.599999999999994" x14ac:dyDescent="0.4">
      <c r="A267" s="33" t="s">
        <v>215</v>
      </c>
      <c r="B267" s="33" t="s">
        <v>73</v>
      </c>
      <c r="C267" s="33" t="s">
        <v>559</v>
      </c>
      <c r="D267" s="35" t="s">
        <v>188</v>
      </c>
      <c r="E267" s="36">
        <v>0</v>
      </c>
      <c r="F267" s="33" t="s">
        <v>42</v>
      </c>
      <c r="G267" s="33" t="s">
        <v>74</v>
      </c>
      <c r="H267" s="33">
        <v>1</v>
      </c>
      <c r="I267" s="33"/>
      <c r="J267" s="30"/>
      <c r="L267" s="31">
        <f>IF(AND(H267=1,J267=Sheet1!$A$2),VLOOKUP(检查表!B267,Sheet1!E:F,2,0),0)</f>
        <v>0</v>
      </c>
    </row>
    <row r="268" spans="1:12" ht="69.599999999999994" x14ac:dyDescent="0.4">
      <c r="A268" s="33" t="s">
        <v>215</v>
      </c>
      <c r="B268" s="33" t="s">
        <v>73</v>
      </c>
      <c r="C268" s="33" t="s">
        <v>560</v>
      </c>
      <c r="D268" s="35" t="s">
        <v>82</v>
      </c>
      <c r="E268" s="36">
        <v>0.2</v>
      </c>
      <c r="F268" s="33" t="s">
        <v>42</v>
      </c>
      <c r="G268" s="33" t="s">
        <v>74</v>
      </c>
      <c r="H268" s="33">
        <v>2</v>
      </c>
      <c r="I268" s="33"/>
      <c r="J268" s="30"/>
      <c r="L268" s="31">
        <f>IF(AND(H268=1,J268=Sheet1!$A$2),VLOOKUP(检查表!B268,Sheet1!E:F,2,0),0)</f>
        <v>0</v>
      </c>
    </row>
    <row r="269" spans="1:12" ht="69.599999999999994" x14ac:dyDescent="0.4">
      <c r="A269" s="33" t="s">
        <v>215</v>
      </c>
      <c r="B269" s="33" t="s">
        <v>73</v>
      </c>
      <c r="C269" s="33" t="s">
        <v>561</v>
      </c>
      <c r="D269" s="35" t="s">
        <v>83</v>
      </c>
      <c r="E269" s="36">
        <v>0</v>
      </c>
      <c r="F269" s="33" t="s">
        <v>42</v>
      </c>
      <c r="G269" s="33" t="s">
        <v>74</v>
      </c>
      <c r="H269" s="33">
        <v>1</v>
      </c>
      <c r="I269" s="33"/>
      <c r="J269" s="30"/>
      <c r="L269" s="31">
        <f>IF(AND(H269=1,J269=Sheet1!$A$2),VLOOKUP(检查表!B269,Sheet1!E:F,2,0),0)</f>
        <v>0</v>
      </c>
    </row>
    <row r="270" spans="1:12" ht="69.599999999999994" x14ac:dyDescent="0.4">
      <c r="A270" s="33" t="s">
        <v>215</v>
      </c>
      <c r="B270" s="33" t="s">
        <v>73</v>
      </c>
      <c r="C270" s="33" t="s">
        <v>562</v>
      </c>
      <c r="D270" s="35" t="s">
        <v>84</v>
      </c>
      <c r="E270" s="36">
        <v>0</v>
      </c>
      <c r="F270" s="33" t="s">
        <v>42</v>
      </c>
      <c r="G270" s="33" t="s">
        <v>74</v>
      </c>
      <c r="H270" s="33">
        <v>1</v>
      </c>
      <c r="I270" s="33"/>
      <c r="J270" s="30"/>
      <c r="L270" s="31">
        <f>IF(AND(H270=1,J270=Sheet1!$A$2),VLOOKUP(检查表!B270,Sheet1!E:F,2,0),0)</f>
        <v>0</v>
      </c>
    </row>
    <row r="271" spans="1:12" ht="69.599999999999994" x14ac:dyDescent="0.4">
      <c r="A271" s="33" t="s">
        <v>215</v>
      </c>
      <c r="B271" s="33" t="s">
        <v>73</v>
      </c>
      <c r="C271" s="33" t="s">
        <v>563</v>
      </c>
      <c r="D271" s="35" t="s">
        <v>85</v>
      </c>
      <c r="E271" s="36">
        <v>0</v>
      </c>
      <c r="F271" s="33" t="s">
        <v>42</v>
      </c>
      <c r="G271" s="33" t="s">
        <v>74</v>
      </c>
      <c r="H271" s="33">
        <v>1</v>
      </c>
      <c r="I271" s="33"/>
      <c r="J271" s="30"/>
      <c r="L271" s="31">
        <f>IF(AND(H271=1,J271=Sheet1!$A$2),VLOOKUP(检查表!B271,Sheet1!E:F,2,0),0)</f>
        <v>0</v>
      </c>
    </row>
    <row r="272" spans="1:12" ht="69.599999999999994" x14ac:dyDescent="0.4">
      <c r="A272" s="33" t="s">
        <v>215</v>
      </c>
      <c r="B272" s="33" t="s">
        <v>73</v>
      </c>
      <c r="C272" s="33" t="s">
        <v>564</v>
      </c>
      <c r="D272" s="35" t="s">
        <v>86</v>
      </c>
      <c r="E272" s="36">
        <v>0.1</v>
      </c>
      <c r="F272" s="33" t="s">
        <v>42</v>
      </c>
      <c r="G272" s="33" t="s">
        <v>74</v>
      </c>
      <c r="H272" s="33">
        <v>2</v>
      </c>
      <c r="I272" s="33"/>
      <c r="J272" s="30"/>
      <c r="L272" s="31">
        <f>IF(AND(H272=1,J272=Sheet1!$A$2),VLOOKUP(检查表!B272,Sheet1!E:F,2,0),0)</f>
        <v>0</v>
      </c>
    </row>
    <row r="273" spans="1:12" ht="69.599999999999994" x14ac:dyDescent="0.4">
      <c r="A273" s="33" t="s">
        <v>215</v>
      </c>
      <c r="B273" s="33" t="s">
        <v>73</v>
      </c>
      <c r="C273" s="33" t="s">
        <v>565</v>
      </c>
      <c r="D273" s="35" t="s">
        <v>189</v>
      </c>
      <c r="E273" s="36">
        <v>0.1</v>
      </c>
      <c r="F273" s="33" t="s">
        <v>42</v>
      </c>
      <c r="G273" s="33" t="s">
        <v>74</v>
      </c>
      <c r="H273" s="33">
        <v>2</v>
      </c>
      <c r="I273" s="33"/>
      <c r="J273" s="30"/>
      <c r="L273" s="31">
        <f>IF(AND(H273=1,J273=Sheet1!$A$2),VLOOKUP(检查表!B273,Sheet1!E:F,2,0),0)</f>
        <v>0</v>
      </c>
    </row>
    <row r="274" spans="1:12" ht="69.599999999999994" x14ac:dyDescent="0.4">
      <c r="A274" s="33" t="s">
        <v>215</v>
      </c>
      <c r="B274" s="33" t="s">
        <v>73</v>
      </c>
      <c r="C274" s="33" t="s">
        <v>566</v>
      </c>
      <c r="D274" s="35" t="s">
        <v>700</v>
      </c>
      <c r="E274" s="36">
        <v>0.1</v>
      </c>
      <c r="F274" s="33" t="s">
        <v>42</v>
      </c>
      <c r="G274" s="33" t="s">
        <v>74</v>
      </c>
      <c r="H274" s="33">
        <v>2</v>
      </c>
      <c r="I274" s="33"/>
      <c r="J274" s="30"/>
      <c r="L274" s="31">
        <f>IF(AND(H274=1,J274=Sheet1!$A$2),VLOOKUP(检查表!B274,Sheet1!E:F,2,0),0)</f>
        <v>0</v>
      </c>
    </row>
    <row r="275" spans="1:12" ht="69.599999999999994" x14ac:dyDescent="0.4">
      <c r="A275" s="33" t="s">
        <v>215</v>
      </c>
      <c r="B275" s="33" t="s">
        <v>73</v>
      </c>
      <c r="C275" s="33" t="s">
        <v>706</v>
      </c>
      <c r="D275" s="35" t="s">
        <v>701</v>
      </c>
      <c r="E275" s="36">
        <v>0</v>
      </c>
      <c r="F275" s="33" t="s">
        <v>42</v>
      </c>
      <c r="G275" s="33" t="s">
        <v>74</v>
      </c>
      <c r="H275" s="33">
        <v>1</v>
      </c>
      <c r="I275" s="33"/>
      <c r="J275" s="30"/>
      <c r="L275" s="31">
        <f>IF(AND(H275=1,J275=Sheet1!$A$2),VLOOKUP(检查表!B275,Sheet1!E:F,2,0),0)</f>
        <v>0</v>
      </c>
    </row>
    <row r="276" spans="1:12" ht="34.799999999999997" x14ac:dyDescent="0.4">
      <c r="A276" s="33" t="s">
        <v>215</v>
      </c>
      <c r="B276" s="33" t="s">
        <v>60</v>
      </c>
      <c r="C276" s="33" t="s">
        <v>567</v>
      </c>
      <c r="D276" s="35" t="s">
        <v>241</v>
      </c>
      <c r="E276" s="36">
        <v>0.1</v>
      </c>
      <c r="F276" s="33"/>
      <c r="G276" s="33"/>
      <c r="H276" s="33">
        <v>2</v>
      </c>
      <c r="I276" s="33"/>
      <c r="J276" s="30"/>
      <c r="L276" s="31">
        <f>IF(AND(H276=1,J276=Sheet1!$A$2),VLOOKUP(检查表!B276,Sheet1!E:F,2,0),0)</f>
        <v>0</v>
      </c>
    </row>
    <row r="277" spans="1:12" ht="34.799999999999997" x14ac:dyDescent="0.4">
      <c r="A277" s="33" t="s">
        <v>215</v>
      </c>
      <c r="B277" s="33" t="s">
        <v>60</v>
      </c>
      <c r="C277" s="33" t="s">
        <v>568</v>
      </c>
      <c r="D277" s="35" t="s">
        <v>242</v>
      </c>
      <c r="E277" s="36">
        <v>0.1</v>
      </c>
      <c r="F277" s="33"/>
      <c r="G277" s="33"/>
      <c r="H277" s="33">
        <v>2</v>
      </c>
      <c r="I277" s="33"/>
      <c r="J277" s="30"/>
      <c r="L277" s="31">
        <f>IF(AND(H277=1,J277=Sheet1!$A$2),VLOOKUP(检查表!B277,Sheet1!E:F,2,0),0)</f>
        <v>0</v>
      </c>
    </row>
    <row r="278" spans="1:12" ht="87" x14ac:dyDescent="0.4">
      <c r="A278" s="33" t="s">
        <v>215</v>
      </c>
      <c r="B278" s="33" t="s">
        <v>60</v>
      </c>
      <c r="C278" s="33" t="s">
        <v>569</v>
      </c>
      <c r="D278" s="35" t="s">
        <v>313</v>
      </c>
      <c r="E278" s="36">
        <v>0.1</v>
      </c>
      <c r="F278" s="33"/>
      <c r="G278" s="33"/>
      <c r="H278" s="33">
        <v>2</v>
      </c>
      <c r="I278" s="33"/>
      <c r="J278" s="30"/>
      <c r="L278" s="31">
        <f>IF(AND(H278=1,J278=Sheet1!$A$2),VLOOKUP(检查表!B278,Sheet1!E:F,2,0),0)</f>
        <v>0</v>
      </c>
    </row>
    <row r="279" spans="1:12" ht="34.799999999999997" x14ac:dyDescent="0.4">
      <c r="A279" s="33" t="s">
        <v>215</v>
      </c>
      <c r="B279" s="33" t="s">
        <v>60</v>
      </c>
      <c r="C279" s="33" t="s">
        <v>570</v>
      </c>
      <c r="D279" s="37" t="s">
        <v>305</v>
      </c>
      <c r="E279" s="36">
        <v>0.1</v>
      </c>
      <c r="F279" s="33"/>
      <c r="G279" s="33"/>
      <c r="H279" s="33">
        <v>1</v>
      </c>
      <c r="I279" s="33"/>
      <c r="J279" s="30"/>
      <c r="L279" s="31">
        <f>IF(AND(H279=1,J279=Sheet1!$A$2),VLOOKUP(检查表!B279,Sheet1!E:F,2,0),0)</f>
        <v>0</v>
      </c>
    </row>
    <row r="280" spans="1:12" ht="34.799999999999997" x14ac:dyDescent="0.4">
      <c r="A280" s="33" t="s">
        <v>215</v>
      </c>
      <c r="B280" s="33" t="s">
        <v>60</v>
      </c>
      <c r="C280" s="33" t="s">
        <v>571</v>
      </c>
      <c r="D280" s="35" t="s">
        <v>243</v>
      </c>
      <c r="E280" s="36">
        <v>0</v>
      </c>
      <c r="F280" s="33"/>
      <c r="G280" s="33"/>
      <c r="H280" s="33">
        <v>2</v>
      </c>
      <c r="I280" s="33"/>
      <c r="J280" s="30"/>
      <c r="L280" s="31">
        <f>IF(AND(H280=1,J280=Sheet1!$A$2),VLOOKUP(检查表!B280,Sheet1!E:F,2,0),0)</f>
        <v>0</v>
      </c>
    </row>
    <row r="281" spans="1:12" x14ac:dyDescent="0.4">
      <c r="A281" s="33" t="s">
        <v>215</v>
      </c>
      <c r="B281" s="33" t="s">
        <v>244</v>
      </c>
      <c r="C281" s="33" t="s">
        <v>572</v>
      </c>
      <c r="D281" s="35" t="s">
        <v>245</v>
      </c>
      <c r="E281" s="36">
        <v>0.1</v>
      </c>
      <c r="F281" s="33"/>
      <c r="G281" s="33"/>
      <c r="H281" s="33">
        <v>2</v>
      </c>
      <c r="I281" s="33"/>
      <c r="J281" s="30"/>
      <c r="L281" s="31">
        <f>IF(AND(H281=1,J281=Sheet1!$A$2),VLOOKUP(检查表!B281,Sheet1!E:F,2,0),0)</f>
        <v>0</v>
      </c>
    </row>
    <row r="282" spans="1:12" x14ac:dyDescent="0.4">
      <c r="A282" s="33" t="s">
        <v>215</v>
      </c>
      <c r="B282" s="33" t="s">
        <v>244</v>
      </c>
      <c r="C282" s="33" t="s">
        <v>573</v>
      </c>
      <c r="D282" s="35" t="s">
        <v>246</v>
      </c>
      <c r="E282" s="36">
        <v>0</v>
      </c>
      <c r="F282" s="33"/>
      <c r="G282" s="33"/>
      <c r="H282" s="33">
        <v>2</v>
      </c>
      <c r="I282" s="33"/>
      <c r="J282" s="30"/>
      <c r="L282" s="31">
        <f>IF(AND(H282=1,J282=Sheet1!$A$2),VLOOKUP(检查表!B282,Sheet1!E:F,2,0),0)</f>
        <v>0</v>
      </c>
    </row>
    <row r="283" spans="1:12" x14ac:dyDescent="0.4">
      <c r="A283" s="33" t="s">
        <v>215</v>
      </c>
      <c r="B283" s="33" t="s">
        <v>244</v>
      </c>
      <c r="C283" s="33" t="s">
        <v>574</v>
      </c>
      <c r="D283" s="35" t="s">
        <v>247</v>
      </c>
      <c r="E283" s="36">
        <v>0.1</v>
      </c>
      <c r="F283" s="33"/>
      <c r="G283" s="33"/>
      <c r="H283" s="33">
        <v>2</v>
      </c>
      <c r="I283" s="33"/>
      <c r="J283" s="30"/>
      <c r="L283" s="31">
        <f>IF(AND(H283=1,J283=Sheet1!$A$2),VLOOKUP(检查表!B283,Sheet1!E:F,2,0),0)</f>
        <v>0</v>
      </c>
    </row>
    <row r="284" spans="1:12" x14ac:dyDescent="0.4">
      <c r="A284" s="33" t="s">
        <v>215</v>
      </c>
      <c r="B284" s="33" t="s">
        <v>244</v>
      </c>
      <c r="C284" s="33" t="s">
        <v>575</v>
      </c>
      <c r="D284" s="35" t="s">
        <v>248</v>
      </c>
      <c r="E284" s="36">
        <v>0.1</v>
      </c>
      <c r="F284" s="33"/>
      <c r="G284" s="33"/>
      <c r="H284" s="33">
        <v>2</v>
      </c>
      <c r="I284" s="33"/>
      <c r="J284" s="30"/>
      <c r="L284" s="31">
        <f>IF(AND(H284=1,J284=Sheet1!$A$2),VLOOKUP(检查表!B284,Sheet1!E:F,2,0),0)</f>
        <v>0</v>
      </c>
    </row>
    <row r="285" spans="1:12" x14ac:dyDescent="0.4">
      <c r="A285" s="33" t="s">
        <v>215</v>
      </c>
      <c r="B285" s="33" t="s">
        <v>244</v>
      </c>
      <c r="C285" s="33" t="s">
        <v>576</v>
      </c>
      <c r="D285" s="35" t="s">
        <v>249</v>
      </c>
      <c r="E285" s="36">
        <v>0.1</v>
      </c>
      <c r="F285" s="33"/>
      <c r="G285" s="33"/>
      <c r="H285" s="33">
        <v>2</v>
      </c>
      <c r="I285" s="33"/>
      <c r="J285" s="30"/>
      <c r="L285" s="31">
        <f>IF(AND(H285=1,J285=Sheet1!$A$2),VLOOKUP(检查表!B285,Sheet1!E:F,2,0),0)</f>
        <v>0</v>
      </c>
    </row>
    <row r="286" spans="1:12" x14ac:dyDescent="0.4">
      <c r="A286" s="33" t="s">
        <v>215</v>
      </c>
      <c r="B286" s="33" t="s">
        <v>244</v>
      </c>
      <c r="C286" s="33" t="s">
        <v>577</v>
      </c>
      <c r="D286" s="35" t="s">
        <v>250</v>
      </c>
      <c r="E286" s="36">
        <v>0.1</v>
      </c>
      <c r="F286" s="33"/>
      <c r="G286" s="33"/>
      <c r="H286" s="33">
        <v>2</v>
      </c>
      <c r="I286" s="33"/>
      <c r="J286" s="30"/>
      <c r="L286" s="31">
        <f>IF(AND(H286=1,J286=Sheet1!$A$2),VLOOKUP(检查表!B286,Sheet1!E:F,2,0),0)</f>
        <v>0</v>
      </c>
    </row>
    <row r="287" spans="1:12" ht="52.2" x14ac:dyDescent="0.4">
      <c r="A287" s="33" t="s">
        <v>685</v>
      </c>
      <c r="B287" s="33" t="s">
        <v>244</v>
      </c>
      <c r="C287" s="33" t="s">
        <v>578</v>
      </c>
      <c r="D287" s="35" t="s">
        <v>724</v>
      </c>
      <c r="E287" s="36">
        <v>0.1</v>
      </c>
      <c r="F287" s="33"/>
      <c r="G287" s="33"/>
      <c r="H287" s="33">
        <v>1</v>
      </c>
      <c r="I287" s="33"/>
      <c r="J287" s="30"/>
      <c r="L287" s="31">
        <f>IF(AND(H287=1,J287=Sheet1!$A$2),VLOOKUP(检查表!B287,Sheet1!E:F,2,0),0)</f>
        <v>0</v>
      </c>
    </row>
    <row r="288" spans="1:12" x14ac:dyDescent="0.4">
      <c r="A288" s="33" t="s">
        <v>215</v>
      </c>
      <c r="B288" s="33" t="s">
        <v>244</v>
      </c>
      <c r="C288" s="33" t="s">
        <v>579</v>
      </c>
      <c r="D288" s="35" t="s">
        <v>251</v>
      </c>
      <c r="E288" s="36">
        <v>0.1</v>
      </c>
      <c r="F288" s="33"/>
      <c r="G288" s="33"/>
      <c r="H288" s="33">
        <v>2</v>
      </c>
      <c r="I288" s="33"/>
      <c r="J288" s="30"/>
      <c r="L288" s="31">
        <f>IF(AND(H288=1,J288=Sheet1!$A$2),VLOOKUP(检查表!B288,Sheet1!E:F,2,0),0)</f>
        <v>0</v>
      </c>
    </row>
    <row r="289" spans="1:12" x14ac:dyDescent="0.4">
      <c r="A289" s="33" t="s">
        <v>215</v>
      </c>
      <c r="B289" s="33" t="s">
        <v>293</v>
      </c>
      <c r="C289" s="33" t="s">
        <v>580</v>
      </c>
      <c r="D289" s="35" t="s">
        <v>294</v>
      </c>
      <c r="E289" s="36">
        <v>0.1</v>
      </c>
      <c r="F289" s="33"/>
      <c r="G289" s="33"/>
      <c r="H289" s="33">
        <v>2</v>
      </c>
      <c r="I289" s="33"/>
      <c r="J289" s="30"/>
      <c r="L289" s="31">
        <f>IF(AND(H289=1,J289=Sheet1!$A$2),VLOOKUP(检查表!B289,Sheet1!E:F,2,0),0)</f>
        <v>0</v>
      </c>
    </row>
    <row r="290" spans="1:12" x14ac:dyDescent="0.4">
      <c r="A290" s="33" t="s">
        <v>215</v>
      </c>
      <c r="B290" s="33" t="s">
        <v>293</v>
      </c>
      <c r="C290" s="33" t="s">
        <v>581</v>
      </c>
      <c r="D290" s="35" t="s">
        <v>295</v>
      </c>
      <c r="E290" s="36">
        <v>0.1</v>
      </c>
      <c r="F290" s="33"/>
      <c r="G290" s="33"/>
      <c r="H290" s="33">
        <v>2</v>
      </c>
      <c r="I290" s="33"/>
      <c r="J290" s="30"/>
      <c r="L290" s="31">
        <f>IF(AND(H290=1,J290=Sheet1!$A$2),VLOOKUP(检查表!B290,Sheet1!E:F,2,0),0)</f>
        <v>0</v>
      </c>
    </row>
    <row r="291" spans="1:12" x14ac:dyDescent="0.4">
      <c r="A291" s="33" t="s">
        <v>215</v>
      </c>
      <c r="B291" s="33" t="s">
        <v>293</v>
      </c>
      <c r="C291" s="33" t="s">
        <v>582</v>
      </c>
      <c r="D291" s="35" t="s">
        <v>296</v>
      </c>
      <c r="E291" s="36">
        <v>0.1</v>
      </c>
      <c r="F291" s="33"/>
      <c r="G291" s="33"/>
      <c r="H291" s="33">
        <v>2</v>
      </c>
      <c r="I291" s="33"/>
      <c r="J291" s="30"/>
      <c r="L291" s="31">
        <f>IF(AND(H291=1,J291=Sheet1!$A$2),VLOOKUP(检查表!B291,Sheet1!E:F,2,0),0)</f>
        <v>0</v>
      </c>
    </row>
    <row r="292" spans="1:12" ht="34.799999999999997" x14ac:dyDescent="0.4">
      <c r="A292" s="33" t="s">
        <v>215</v>
      </c>
      <c r="B292" s="33" t="s">
        <v>252</v>
      </c>
      <c r="C292" s="33" t="s">
        <v>583</v>
      </c>
      <c r="D292" s="35" t="s">
        <v>297</v>
      </c>
      <c r="E292" s="36">
        <v>0</v>
      </c>
      <c r="F292" s="33"/>
      <c r="G292" s="33"/>
      <c r="H292" s="33">
        <v>0</v>
      </c>
      <c r="I292" s="33"/>
      <c r="J292" s="30"/>
      <c r="L292" s="31">
        <f>IF(AND(H292=1,J292=Sheet1!$A$2),VLOOKUP(检查表!B292,Sheet1!E:F,2,0),0)</f>
        <v>0</v>
      </c>
    </row>
    <row r="293" spans="1:12" ht="52.2" x14ac:dyDescent="0.4">
      <c r="A293" s="33" t="s">
        <v>215</v>
      </c>
      <c r="B293" s="33" t="s">
        <v>253</v>
      </c>
      <c r="C293" s="33" t="s">
        <v>584</v>
      </c>
      <c r="D293" s="35" t="s">
        <v>254</v>
      </c>
      <c r="E293" s="36">
        <v>0.1</v>
      </c>
      <c r="F293" s="33"/>
      <c r="G293" s="33"/>
      <c r="H293" s="33">
        <v>2</v>
      </c>
      <c r="I293" s="33"/>
      <c r="J293" s="30"/>
      <c r="L293" s="31">
        <f>IF(AND(H293=1,J293=Sheet1!$A$2),VLOOKUP(检查表!B293,Sheet1!E:F,2,0),0)</f>
        <v>0</v>
      </c>
    </row>
    <row r="294" spans="1:12" ht="34.799999999999997" x14ac:dyDescent="0.4">
      <c r="A294" s="33" t="s">
        <v>215</v>
      </c>
      <c r="B294" s="33" t="s">
        <v>253</v>
      </c>
      <c r="C294" s="33" t="s">
        <v>585</v>
      </c>
      <c r="D294" s="35" t="s">
        <v>255</v>
      </c>
      <c r="E294" s="36">
        <v>0.1</v>
      </c>
      <c r="F294" s="33"/>
      <c r="G294" s="33"/>
      <c r="H294" s="33">
        <v>2</v>
      </c>
      <c r="I294" s="33"/>
      <c r="J294" s="30"/>
      <c r="L294" s="31">
        <f>IF(AND(H294=1,J294=Sheet1!$A$2),VLOOKUP(检查表!B294,Sheet1!E:F,2,0),0)</f>
        <v>0</v>
      </c>
    </row>
    <row r="295" spans="1:12" ht="34.799999999999997" x14ac:dyDescent="0.4">
      <c r="A295" s="33" t="s">
        <v>215</v>
      </c>
      <c r="B295" s="33" t="s">
        <v>253</v>
      </c>
      <c r="C295" s="33" t="s">
        <v>586</v>
      </c>
      <c r="D295" s="35" t="s">
        <v>256</v>
      </c>
      <c r="E295" s="36">
        <v>0.1</v>
      </c>
      <c r="F295" s="33"/>
      <c r="G295" s="33"/>
      <c r="H295" s="33">
        <v>2</v>
      </c>
      <c r="I295" s="33"/>
      <c r="J295" s="30"/>
      <c r="L295" s="31">
        <f>IF(AND(H295=1,J295=Sheet1!$A$2),VLOOKUP(检查表!B295,Sheet1!E:F,2,0),0)</f>
        <v>0</v>
      </c>
    </row>
    <row r="296" spans="1:12" ht="34.799999999999997" x14ac:dyDescent="0.4">
      <c r="A296" s="33" t="s">
        <v>215</v>
      </c>
      <c r="B296" s="33" t="s">
        <v>253</v>
      </c>
      <c r="C296" s="33" t="s">
        <v>587</v>
      </c>
      <c r="D296" s="35" t="s">
        <v>257</v>
      </c>
      <c r="E296" s="36">
        <v>0.1</v>
      </c>
      <c r="F296" s="33"/>
      <c r="G296" s="33"/>
      <c r="H296" s="33">
        <v>2</v>
      </c>
      <c r="I296" s="33"/>
      <c r="J296" s="30"/>
      <c r="L296" s="31">
        <f>IF(AND(H296=1,J296=Sheet1!$A$2),VLOOKUP(检查表!B296,Sheet1!E:F,2,0),0)</f>
        <v>0</v>
      </c>
    </row>
    <row r="297" spans="1:12" ht="34.799999999999997" x14ac:dyDescent="0.4">
      <c r="A297" s="33" t="s">
        <v>215</v>
      </c>
      <c r="B297" s="33" t="s">
        <v>253</v>
      </c>
      <c r="C297" s="33" t="s">
        <v>588</v>
      </c>
      <c r="D297" s="35" t="s">
        <v>258</v>
      </c>
      <c r="E297" s="36">
        <v>0.1</v>
      </c>
      <c r="F297" s="33"/>
      <c r="G297" s="33"/>
      <c r="H297" s="33">
        <v>2</v>
      </c>
      <c r="I297" s="33"/>
      <c r="J297" s="30"/>
      <c r="L297" s="31">
        <f>IF(AND(H297=1,J297=Sheet1!$A$2),VLOOKUP(检查表!B297,Sheet1!E:F,2,0),0)</f>
        <v>0</v>
      </c>
    </row>
    <row r="298" spans="1:12" ht="34.799999999999997" x14ac:dyDescent="0.4">
      <c r="A298" s="33" t="s">
        <v>215</v>
      </c>
      <c r="B298" s="33" t="s">
        <v>259</v>
      </c>
      <c r="C298" s="33" t="s">
        <v>589</v>
      </c>
      <c r="D298" s="35" t="s">
        <v>260</v>
      </c>
      <c r="E298" s="36">
        <v>0.1</v>
      </c>
      <c r="F298" s="33"/>
      <c r="G298" s="33"/>
      <c r="H298" s="33">
        <v>2</v>
      </c>
      <c r="I298" s="33"/>
      <c r="J298" s="30"/>
      <c r="L298" s="31">
        <f>IF(AND(H298=1,J298=Sheet1!$A$2),VLOOKUP(检查表!B298,Sheet1!E:F,2,0),0)</f>
        <v>0</v>
      </c>
    </row>
    <row r="299" spans="1:12" ht="34.799999999999997" x14ac:dyDescent="0.4">
      <c r="A299" s="33" t="s">
        <v>215</v>
      </c>
      <c r="B299" s="33" t="s">
        <v>259</v>
      </c>
      <c r="C299" s="33" t="s">
        <v>590</v>
      </c>
      <c r="D299" s="35" t="s">
        <v>261</v>
      </c>
      <c r="E299" s="36">
        <v>0.1</v>
      </c>
      <c r="F299" s="33"/>
      <c r="G299" s="33"/>
      <c r="H299" s="33">
        <v>2</v>
      </c>
      <c r="I299" s="33"/>
      <c r="J299" s="30"/>
      <c r="L299" s="31">
        <f>IF(AND(H299=1,J299=Sheet1!$A$2),VLOOKUP(检查表!B299,Sheet1!E:F,2,0),0)</f>
        <v>0</v>
      </c>
    </row>
    <row r="300" spans="1:12" ht="34.799999999999997" x14ac:dyDescent="0.4">
      <c r="A300" s="33" t="s">
        <v>215</v>
      </c>
      <c r="B300" s="33" t="s">
        <v>262</v>
      </c>
      <c r="C300" s="33" t="s">
        <v>591</v>
      </c>
      <c r="D300" s="35" t="s">
        <v>263</v>
      </c>
      <c r="E300" s="36">
        <v>0.1</v>
      </c>
      <c r="F300" s="33"/>
      <c r="G300" s="33"/>
      <c r="H300" s="33">
        <v>2</v>
      </c>
      <c r="I300" s="33"/>
      <c r="J300" s="30"/>
      <c r="L300" s="31">
        <f>IF(AND(H300=1,J300=Sheet1!$A$2),VLOOKUP(检查表!B300,Sheet1!E:F,2,0),0)</f>
        <v>0</v>
      </c>
    </row>
    <row r="301" spans="1:12" ht="52.2" x14ac:dyDescent="0.4">
      <c r="A301" s="33" t="s">
        <v>215</v>
      </c>
      <c r="B301" s="33" t="s">
        <v>262</v>
      </c>
      <c r="C301" s="33" t="s">
        <v>592</v>
      </c>
      <c r="D301" s="35" t="s">
        <v>264</v>
      </c>
      <c r="E301" s="36">
        <v>0.1</v>
      </c>
      <c r="F301" s="33"/>
      <c r="G301" s="33"/>
      <c r="H301" s="33">
        <v>2</v>
      </c>
      <c r="I301" s="33"/>
      <c r="J301" s="30"/>
      <c r="L301" s="31">
        <f>IF(AND(H301=1,J301=Sheet1!$A$2),VLOOKUP(检查表!B301,Sheet1!E:F,2,0),0)</f>
        <v>0</v>
      </c>
    </row>
    <row r="302" spans="1:12" ht="52.2" x14ac:dyDescent="0.4">
      <c r="A302" s="33" t="s">
        <v>215</v>
      </c>
      <c r="B302" s="33" t="s">
        <v>265</v>
      </c>
      <c r="C302" s="33" t="s">
        <v>593</v>
      </c>
      <c r="D302" s="35" t="s">
        <v>266</v>
      </c>
      <c r="E302" s="36">
        <v>0.1</v>
      </c>
      <c r="F302" s="33"/>
      <c r="G302" s="33"/>
      <c r="H302" s="33">
        <v>1</v>
      </c>
      <c r="I302" s="33"/>
      <c r="J302" s="30"/>
      <c r="L302" s="31">
        <f>IF(AND(H302=1,J302=Sheet1!$A$2),VLOOKUP(检查表!B302,Sheet1!E:F,2,0),0)</f>
        <v>0</v>
      </c>
    </row>
    <row r="303" spans="1:12" ht="69.599999999999994" x14ac:dyDescent="0.4">
      <c r="A303" s="33" t="s">
        <v>215</v>
      </c>
      <c r="B303" s="33" t="s">
        <v>265</v>
      </c>
      <c r="C303" s="33" t="s">
        <v>594</v>
      </c>
      <c r="D303" s="35" t="s">
        <v>315</v>
      </c>
      <c r="E303" s="36">
        <v>0.1</v>
      </c>
      <c r="F303" s="33"/>
      <c r="G303" s="33"/>
      <c r="H303" s="33">
        <v>2</v>
      </c>
      <c r="I303" s="33"/>
      <c r="J303" s="30"/>
      <c r="L303" s="31">
        <f>IF(AND(H303=1,J303=Sheet1!$A$2),VLOOKUP(检查表!B303,Sheet1!E:F,2,0),0)</f>
        <v>0</v>
      </c>
    </row>
    <row r="304" spans="1:12" ht="34.799999999999997" x14ac:dyDescent="0.4">
      <c r="A304" s="33" t="s">
        <v>215</v>
      </c>
      <c r="B304" s="33" t="s">
        <v>267</v>
      </c>
      <c r="C304" s="33" t="s">
        <v>595</v>
      </c>
      <c r="D304" s="35" t="s">
        <v>268</v>
      </c>
      <c r="E304" s="36">
        <v>0.1</v>
      </c>
      <c r="F304" s="33"/>
      <c r="G304" s="33"/>
      <c r="H304" s="33">
        <v>1</v>
      </c>
      <c r="I304" s="33"/>
      <c r="J304" s="30"/>
      <c r="L304" s="31">
        <f>IF(AND(H304=1,J304=Sheet1!$A$2),VLOOKUP(检查表!B304,Sheet1!E:F,2,0),0)</f>
        <v>0</v>
      </c>
    </row>
    <row r="305" spans="1:12" ht="34.799999999999997" x14ac:dyDescent="0.4">
      <c r="A305" s="33" t="s">
        <v>215</v>
      </c>
      <c r="B305" s="33" t="s">
        <v>267</v>
      </c>
      <c r="C305" s="33" t="s">
        <v>596</v>
      </c>
      <c r="D305" s="35" t="s">
        <v>269</v>
      </c>
      <c r="E305" s="36">
        <v>0.1</v>
      </c>
      <c r="F305" s="33"/>
      <c r="G305" s="33"/>
      <c r="H305" s="33">
        <v>2</v>
      </c>
      <c r="I305" s="33"/>
      <c r="J305" s="30"/>
      <c r="L305" s="31">
        <f>IF(AND(H305=1,J305=Sheet1!$A$2),VLOOKUP(检查表!B305,Sheet1!E:F,2,0),0)</f>
        <v>0</v>
      </c>
    </row>
    <row r="306" spans="1:12" ht="34.799999999999997" x14ac:dyDescent="0.4">
      <c r="A306" s="33" t="s">
        <v>215</v>
      </c>
      <c r="B306" s="33" t="s">
        <v>267</v>
      </c>
      <c r="C306" s="33" t="s">
        <v>597</v>
      </c>
      <c r="D306" s="35" t="s">
        <v>270</v>
      </c>
      <c r="E306" s="36">
        <v>0.1</v>
      </c>
      <c r="F306" s="33"/>
      <c r="G306" s="33"/>
      <c r="H306" s="33">
        <v>2</v>
      </c>
      <c r="I306" s="33"/>
      <c r="J306" s="30"/>
      <c r="L306" s="31">
        <f>IF(AND(H306=1,J306=Sheet1!$A$2),VLOOKUP(检查表!B306,Sheet1!E:F,2,0),0)</f>
        <v>0</v>
      </c>
    </row>
    <row r="307" spans="1:12" ht="34.799999999999997" x14ac:dyDescent="0.4">
      <c r="A307" s="33" t="s">
        <v>215</v>
      </c>
      <c r="B307" s="33" t="s">
        <v>267</v>
      </c>
      <c r="C307" s="33" t="s">
        <v>598</v>
      </c>
      <c r="D307" s="35" t="s">
        <v>271</v>
      </c>
      <c r="E307" s="36">
        <v>0.1</v>
      </c>
      <c r="F307" s="33"/>
      <c r="G307" s="33"/>
      <c r="H307" s="33">
        <v>2</v>
      </c>
      <c r="I307" s="33"/>
      <c r="J307" s="30"/>
      <c r="L307" s="31">
        <f>IF(AND(H307=1,J307=Sheet1!$A$2),VLOOKUP(检查表!B307,Sheet1!E:F,2,0),0)</f>
        <v>0</v>
      </c>
    </row>
    <row r="308" spans="1:12" ht="34.799999999999997" x14ac:dyDescent="0.4">
      <c r="A308" s="33" t="s">
        <v>215</v>
      </c>
      <c r="B308" s="33" t="s">
        <v>267</v>
      </c>
      <c r="C308" s="33" t="s">
        <v>599</v>
      </c>
      <c r="D308" s="35" t="s">
        <v>272</v>
      </c>
      <c r="E308" s="36">
        <v>0.1</v>
      </c>
      <c r="F308" s="33"/>
      <c r="G308" s="33"/>
      <c r="H308" s="33">
        <v>2</v>
      </c>
      <c r="I308" s="33"/>
      <c r="J308" s="30"/>
      <c r="L308" s="31">
        <f>IF(AND(H308=1,J308=Sheet1!$A$2),VLOOKUP(检查表!B308,Sheet1!E:F,2,0),0)</f>
        <v>0</v>
      </c>
    </row>
    <row r="309" spans="1:12" ht="34.799999999999997" x14ac:dyDescent="0.4">
      <c r="A309" s="33" t="s">
        <v>215</v>
      </c>
      <c r="B309" s="33" t="s">
        <v>267</v>
      </c>
      <c r="C309" s="33" t="s">
        <v>600</v>
      </c>
      <c r="D309" s="35" t="s">
        <v>639</v>
      </c>
      <c r="E309" s="36">
        <v>0.1</v>
      </c>
      <c r="F309" s="33"/>
      <c r="G309" s="33"/>
      <c r="H309" s="33">
        <v>2</v>
      </c>
      <c r="I309" s="33"/>
      <c r="J309" s="30"/>
      <c r="L309" s="31">
        <f>IF(AND(H309=1,J309=Sheet1!$A$2),VLOOKUP(检查表!B309,Sheet1!E:F,2,0),0)</f>
        <v>0</v>
      </c>
    </row>
    <row r="310" spans="1:12" ht="34.799999999999997" x14ac:dyDescent="0.4">
      <c r="A310" s="33" t="s">
        <v>215</v>
      </c>
      <c r="B310" s="33" t="s">
        <v>274</v>
      </c>
      <c r="C310" s="33" t="s">
        <v>601</v>
      </c>
      <c r="D310" s="35" t="s">
        <v>275</v>
      </c>
      <c r="E310" s="36">
        <v>0.1</v>
      </c>
      <c r="F310" s="33"/>
      <c r="G310" s="33"/>
      <c r="H310" s="33">
        <v>2</v>
      </c>
      <c r="I310" s="33"/>
      <c r="J310" s="30"/>
      <c r="L310" s="31">
        <f>IF(AND(H310=1,J310=Sheet1!$A$2),VLOOKUP(检查表!B310,Sheet1!E:F,2,0),0)</f>
        <v>0</v>
      </c>
    </row>
    <row r="311" spans="1:12" ht="34.799999999999997" x14ac:dyDescent="0.4">
      <c r="A311" s="33" t="s">
        <v>215</v>
      </c>
      <c r="B311" s="33" t="s">
        <v>274</v>
      </c>
      <c r="C311" s="33" t="s">
        <v>602</v>
      </c>
      <c r="D311" s="35" t="s">
        <v>276</v>
      </c>
      <c r="E311" s="36">
        <v>0.1</v>
      </c>
      <c r="F311" s="33"/>
      <c r="G311" s="33"/>
      <c r="H311" s="33">
        <v>2</v>
      </c>
      <c r="I311" s="33"/>
      <c r="J311" s="30"/>
      <c r="L311" s="31">
        <f>IF(AND(H311=1,J311=Sheet1!$A$2),VLOOKUP(检查表!B311,Sheet1!E:F,2,0),0)</f>
        <v>0</v>
      </c>
    </row>
    <row r="312" spans="1:12" ht="34.799999999999997" x14ac:dyDescent="0.4">
      <c r="A312" s="33" t="s">
        <v>215</v>
      </c>
      <c r="B312" s="33" t="s">
        <v>298</v>
      </c>
      <c r="C312" s="33" t="s">
        <v>603</v>
      </c>
      <c r="D312" s="35" t="s">
        <v>299</v>
      </c>
      <c r="E312" s="36">
        <v>0.1</v>
      </c>
      <c r="F312" s="33"/>
      <c r="G312" s="33"/>
      <c r="H312" s="33">
        <v>2</v>
      </c>
      <c r="I312" s="33"/>
      <c r="J312" s="30"/>
      <c r="L312" s="31">
        <f>IF(AND(H312=1,J312=Sheet1!$A$2),VLOOKUP(检查表!B312,Sheet1!E:F,2,0),0)</f>
        <v>0</v>
      </c>
    </row>
    <row r="313" spans="1:12" x14ac:dyDescent="0.4">
      <c r="A313" s="33" t="s">
        <v>215</v>
      </c>
      <c r="B313" s="33" t="s">
        <v>298</v>
      </c>
      <c r="C313" s="33" t="s">
        <v>604</v>
      </c>
      <c r="D313" s="35" t="s">
        <v>300</v>
      </c>
      <c r="E313" s="36">
        <v>0.1</v>
      </c>
      <c r="F313" s="33"/>
      <c r="G313" s="33"/>
      <c r="H313" s="33">
        <v>2</v>
      </c>
      <c r="I313" s="33"/>
      <c r="J313" s="30"/>
      <c r="L313" s="31">
        <f>IF(AND(H313=1,J313=Sheet1!$A$2),VLOOKUP(检查表!B313,Sheet1!E:F,2,0),0)</f>
        <v>0</v>
      </c>
    </row>
    <row r="314" spans="1:12" x14ac:dyDescent="0.4">
      <c r="A314" s="33" t="s">
        <v>215</v>
      </c>
      <c r="B314" s="33" t="s">
        <v>277</v>
      </c>
      <c r="C314" s="33" t="s">
        <v>605</v>
      </c>
      <c r="D314" s="35" t="s">
        <v>278</v>
      </c>
      <c r="E314" s="36">
        <v>0.1</v>
      </c>
      <c r="F314" s="33"/>
      <c r="G314" s="33"/>
      <c r="H314" s="33">
        <v>2</v>
      </c>
      <c r="I314" s="33"/>
      <c r="J314" s="30"/>
      <c r="L314" s="31">
        <f>IF(AND(H314=1,J314=Sheet1!$A$2),VLOOKUP(检查表!B314,Sheet1!E:F,2,0),0)</f>
        <v>0</v>
      </c>
    </row>
    <row r="315" spans="1:12" x14ac:dyDescent="0.4">
      <c r="A315" s="33" t="s">
        <v>215</v>
      </c>
      <c r="B315" s="33" t="s">
        <v>277</v>
      </c>
      <c r="C315" s="33" t="s">
        <v>606</v>
      </c>
      <c r="D315" s="35" t="s">
        <v>279</v>
      </c>
      <c r="E315" s="36">
        <v>0.1</v>
      </c>
      <c r="F315" s="33"/>
      <c r="G315" s="33"/>
      <c r="H315" s="33">
        <v>2</v>
      </c>
      <c r="I315" s="33"/>
      <c r="J315" s="30"/>
      <c r="L315" s="31">
        <f>IF(AND(H315=1,J315=Sheet1!$A$2),VLOOKUP(检查表!B315,Sheet1!E:F,2,0),0)</f>
        <v>0</v>
      </c>
    </row>
    <row r="316" spans="1:12" x14ac:dyDescent="0.4">
      <c r="A316" s="33" t="s">
        <v>215</v>
      </c>
      <c r="B316" s="33" t="s">
        <v>280</v>
      </c>
      <c r="C316" s="33" t="s">
        <v>607</v>
      </c>
      <c r="D316" s="35" t="s">
        <v>281</v>
      </c>
      <c r="E316" s="36">
        <v>0.1</v>
      </c>
      <c r="F316" s="33"/>
      <c r="G316" s="33"/>
      <c r="H316" s="33">
        <v>2</v>
      </c>
      <c r="I316" s="33"/>
      <c r="J316" s="30"/>
      <c r="L316" s="31">
        <f>IF(AND(H316=1,J316=Sheet1!$A$2),VLOOKUP(检查表!B316,Sheet1!E:F,2,0),0)</f>
        <v>0</v>
      </c>
    </row>
    <row r="317" spans="1:12" x14ac:dyDescent="0.4">
      <c r="A317" s="33" t="s">
        <v>215</v>
      </c>
      <c r="B317" s="33" t="s">
        <v>280</v>
      </c>
      <c r="C317" s="33" t="s">
        <v>608</v>
      </c>
      <c r="D317" s="35" t="s">
        <v>282</v>
      </c>
      <c r="E317" s="36">
        <v>0.1</v>
      </c>
      <c r="F317" s="33"/>
      <c r="G317" s="33"/>
      <c r="H317" s="33">
        <v>2</v>
      </c>
      <c r="I317" s="33"/>
      <c r="J317" s="30"/>
      <c r="L317" s="31">
        <f>IF(AND(H317=1,J317=Sheet1!$A$2),VLOOKUP(检查表!B317,Sheet1!E:F,2,0),0)</f>
        <v>0</v>
      </c>
    </row>
    <row r="318" spans="1:12" x14ac:dyDescent="0.4">
      <c r="A318" s="33" t="s">
        <v>215</v>
      </c>
      <c r="B318" s="33" t="s">
        <v>277</v>
      </c>
      <c r="C318" s="33" t="s">
        <v>609</v>
      </c>
      <c r="D318" s="35" t="s">
        <v>301</v>
      </c>
      <c r="E318" s="36">
        <v>0.1</v>
      </c>
      <c r="F318" s="33"/>
      <c r="G318" s="33"/>
      <c r="H318" s="33">
        <v>2</v>
      </c>
      <c r="I318" s="33"/>
      <c r="J318" s="30"/>
      <c r="L318" s="31">
        <f>IF(AND(H318=1,J318=Sheet1!$A$2),VLOOKUP(检查表!B318,Sheet1!E:F,2,0),0)</f>
        <v>0</v>
      </c>
    </row>
    <row r="319" spans="1:12" ht="104.4" x14ac:dyDescent="0.4">
      <c r="A319" s="33" t="s">
        <v>215</v>
      </c>
      <c r="B319" s="33" t="s">
        <v>283</v>
      </c>
      <c r="C319" s="33" t="s">
        <v>610</v>
      </c>
      <c r="D319" s="35" t="s">
        <v>686</v>
      </c>
      <c r="E319" s="36">
        <v>0</v>
      </c>
      <c r="F319" s="33"/>
      <c r="G319" s="33"/>
      <c r="H319" s="33">
        <v>0</v>
      </c>
      <c r="I319" s="33"/>
      <c r="J319" s="30"/>
      <c r="L319" s="31">
        <f>IF(AND(H319=1,J319=Sheet1!$A$2),VLOOKUP(检查表!B319,Sheet1!E:F,2,0),0)</f>
        <v>0</v>
      </c>
    </row>
    <row r="320" spans="1:12" x14ac:dyDescent="0.4">
      <c r="A320" s="33" t="s">
        <v>215</v>
      </c>
      <c r="B320" s="33" t="s">
        <v>283</v>
      </c>
      <c r="C320" s="33" t="s">
        <v>611</v>
      </c>
      <c r="D320" s="35" t="s">
        <v>284</v>
      </c>
      <c r="E320" s="36">
        <v>0.1</v>
      </c>
      <c r="F320" s="33"/>
      <c r="G320" s="33"/>
      <c r="H320" s="33">
        <v>1</v>
      </c>
      <c r="I320" s="33"/>
      <c r="J320" s="30"/>
      <c r="L320" s="31">
        <f>IF(AND(H320=1,J320=Sheet1!$A$2),VLOOKUP(检查表!B320,Sheet1!E:F,2,0),0)</f>
        <v>0</v>
      </c>
    </row>
    <row r="321" spans="1:12" x14ac:dyDescent="0.4">
      <c r="A321" s="33" t="s">
        <v>215</v>
      </c>
      <c r="B321" s="33" t="s">
        <v>283</v>
      </c>
      <c r="C321" s="33" t="s">
        <v>612</v>
      </c>
      <c r="D321" s="35" t="s">
        <v>285</v>
      </c>
      <c r="E321" s="36">
        <v>0.1</v>
      </c>
      <c r="F321" s="33"/>
      <c r="G321" s="33"/>
      <c r="H321" s="33">
        <v>2</v>
      </c>
      <c r="I321" s="33"/>
      <c r="J321" s="30"/>
      <c r="L321" s="31">
        <f>IF(AND(H321=1,J321=Sheet1!$A$2),VLOOKUP(检查表!B321,Sheet1!E:F,2,0),0)</f>
        <v>0</v>
      </c>
    </row>
    <row r="322" spans="1:12" ht="87" x14ac:dyDescent="0.4">
      <c r="A322" s="33" t="s">
        <v>215</v>
      </c>
      <c r="B322" s="33" t="s">
        <v>283</v>
      </c>
      <c r="C322" s="33" t="s">
        <v>613</v>
      </c>
      <c r="D322" s="35" t="s">
        <v>687</v>
      </c>
      <c r="E322" s="36">
        <v>0.1</v>
      </c>
      <c r="F322" s="33"/>
      <c r="G322" s="33"/>
      <c r="H322" s="33">
        <v>2</v>
      </c>
      <c r="I322" s="33"/>
      <c r="J322" s="30"/>
      <c r="L322" s="31">
        <f>IF(AND(H322=1,J322=Sheet1!$A$2),VLOOKUP(检查表!B322,Sheet1!E:F,2,0),0)</f>
        <v>0</v>
      </c>
    </row>
    <row r="323" spans="1:12" x14ac:dyDescent="0.4">
      <c r="A323" s="33" t="s">
        <v>215</v>
      </c>
      <c r="B323" s="33" t="s">
        <v>283</v>
      </c>
      <c r="C323" s="33" t="s">
        <v>614</v>
      </c>
      <c r="D323" s="35" t="s">
        <v>286</v>
      </c>
      <c r="E323" s="36">
        <v>0.1</v>
      </c>
      <c r="F323" s="33"/>
      <c r="G323" s="33"/>
      <c r="H323" s="33">
        <v>2</v>
      </c>
      <c r="I323" s="33"/>
      <c r="J323" s="30"/>
      <c r="L323" s="31">
        <f>IF(AND(H323=1,J323=Sheet1!$A$2),VLOOKUP(检查表!B323,Sheet1!E:F,2,0),0)</f>
        <v>0</v>
      </c>
    </row>
    <row r="324" spans="1:12" x14ac:dyDescent="0.4">
      <c r="A324" s="33" t="s">
        <v>215</v>
      </c>
      <c r="B324" s="33" t="s">
        <v>283</v>
      </c>
      <c r="C324" s="33" t="s">
        <v>615</v>
      </c>
      <c r="D324" s="35" t="s">
        <v>273</v>
      </c>
      <c r="E324" s="36">
        <v>0.1</v>
      </c>
      <c r="F324" s="33"/>
      <c r="G324" s="33"/>
      <c r="H324" s="33">
        <v>2</v>
      </c>
      <c r="I324" s="33"/>
      <c r="J324" s="30"/>
      <c r="L324" s="31">
        <f>IF(AND(H324=1,J324=Sheet1!$A$2),VLOOKUP(检查表!B324,Sheet1!E:F,2,0),0)</f>
        <v>0</v>
      </c>
    </row>
    <row r="325" spans="1:12" x14ac:dyDescent="0.4">
      <c r="A325" s="33" t="s">
        <v>215</v>
      </c>
      <c r="B325" s="33" t="s">
        <v>287</v>
      </c>
      <c r="C325" s="33" t="s">
        <v>616</v>
      </c>
      <c r="D325" s="35" t="s">
        <v>288</v>
      </c>
      <c r="E325" s="36">
        <v>0.1</v>
      </c>
      <c r="F325" s="33"/>
      <c r="G325" s="33"/>
      <c r="H325" s="33">
        <v>2</v>
      </c>
      <c r="I325" s="33"/>
      <c r="J325" s="30"/>
      <c r="L325" s="31">
        <f>IF(AND(H325=1,J325=Sheet1!$A$2),VLOOKUP(检查表!B325,Sheet1!E:F,2,0),0)</f>
        <v>0</v>
      </c>
    </row>
    <row r="326" spans="1:12" x14ac:dyDescent="0.4">
      <c r="A326" s="33" t="s">
        <v>215</v>
      </c>
      <c r="B326" s="33" t="s">
        <v>287</v>
      </c>
      <c r="C326" s="33" t="s">
        <v>617</v>
      </c>
      <c r="D326" s="35" t="s">
        <v>289</v>
      </c>
      <c r="E326" s="36">
        <v>0.1</v>
      </c>
      <c r="F326" s="33"/>
      <c r="G326" s="33"/>
      <c r="H326" s="33">
        <v>2</v>
      </c>
      <c r="I326" s="33"/>
      <c r="J326" s="30"/>
      <c r="L326" s="31">
        <f>IF(AND(H326=1,J326=Sheet1!$A$2),VLOOKUP(检查表!B326,Sheet1!E:F,2,0),0)</f>
        <v>0</v>
      </c>
    </row>
    <row r="327" spans="1:12" x14ac:dyDescent="0.4">
      <c r="A327" s="33" t="s">
        <v>215</v>
      </c>
      <c r="B327" s="33" t="s">
        <v>287</v>
      </c>
      <c r="C327" s="33" t="s">
        <v>618</v>
      </c>
      <c r="D327" s="35" t="s">
        <v>290</v>
      </c>
      <c r="E327" s="36">
        <v>0.1</v>
      </c>
      <c r="F327" s="33"/>
      <c r="G327" s="33"/>
      <c r="H327" s="33">
        <v>2</v>
      </c>
      <c r="I327" s="33"/>
      <c r="J327" s="30"/>
      <c r="L327" s="31">
        <f>IF(AND(H327=1,J327=Sheet1!$A$2),VLOOKUP(检查表!B327,Sheet1!E:F,2,0),0)</f>
        <v>0</v>
      </c>
    </row>
    <row r="328" spans="1:12" ht="34.799999999999997" x14ac:dyDescent="0.4">
      <c r="A328" s="33" t="s">
        <v>215</v>
      </c>
      <c r="B328" s="33" t="s">
        <v>287</v>
      </c>
      <c r="C328" s="33" t="s">
        <v>619</v>
      </c>
      <c r="D328" s="35" t="s">
        <v>291</v>
      </c>
      <c r="E328" s="36">
        <v>0.1</v>
      </c>
      <c r="F328" s="33"/>
      <c r="G328" s="33"/>
      <c r="H328" s="33">
        <v>2</v>
      </c>
      <c r="I328" s="33"/>
      <c r="J328" s="30"/>
      <c r="L328" s="31">
        <f>IF(AND(H328=1,J328=Sheet1!$A$2),VLOOKUP(检查表!B328,Sheet1!E:F,2,0),0)</f>
        <v>0</v>
      </c>
    </row>
    <row r="329" spans="1:12" x14ac:dyDescent="0.4">
      <c r="A329" s="33" t="s">
        <v>215</v>
      </c>
      <c r="B329" s="33" t="s">
        <v>287</v>
      </c>
      <c r="C329" s="33" t="s">
        <v>620</v>
      </c>
      <c r="D329" s="35" t="s">
        <v>292</v>
      </c>
      <c r="E329" s="36">
        <v>0.1</v>
      </c>
      <c r="F329" s="33"/>
      <c r="G329" s="33"/>
      <c r="H329" s="33">
        <v>2</v>
      </c>
      <c r="I329" s="33"/>
      <c r="J329" s="30"/>
      <c r="L329" s="31">
        <f>IF(AND(H329=1,J329=Sheet1!$A$2),VLOOKUP(检查表!B329,Sheet1!E:F,2,0),0)</f>
        <v>0</v>
      </c>
    </row>
    <row r="330" spans="1:12" x14ac:dyDescent="0.4">
      <c r="A330" s="33" t="s">
        <v>215</v>
      </c>
      <c r="B330" s="33" t="s">
        <v>287</v>
      </c>
      <c r="C330" s="33" t="s">
        <v>621</v>
      </c>
      <c r="D330" s="35" t="s">
        <v>302</v>
      </c>
      <c r="E330" s="36">
        <v>0.1</v>
      </c>
      <c r="F330" s="33"/>
      <c r="G330" s="33"/>
      <c r="H330" s="33">
        <v>2</v>
      </c>
      <c r="I330" s="33"/>
      <c r="J330" s="30"/>
      <c r="L330" s="31">
        <f>IF(AND(H330=1,J330=Sheet1!$A$2),VLOOKUP(检查表!B330,Sheet1!E:F,2,0),0)</f>
        <v>0</v>
      </c>
    </row>
    <row r="331" spans="1:12" x14ac:dyDescent="0.4">
      <c r="I331" s="33" t="s">
        <v>778</v>
      </c>
      <c r="J331" s="40">
        <f>L331</f>
        <v>100</v>
      </c>
      <c r="L331" s="31">
        <f>(100-SUMIF(J2:J330,Sheet1!$A$3,E:E)-SUM(L2:L330)-SUMIFS(检查表!E:E,H:H,2,J:J,"不合格"))*100/(100-SUMIF(J2:J330,Sheet1!A3,检查表!E:E))</f>
        <v>100</v>
      </c>
    </row>
  </sheetData>
  <sheetProtection algorithmName="SHA-512" hashValue="jcurAlSrWCL6WU1vdk8RIi2WrI3V+yx847snjtonsJKAuh18JhmRIcTf780ek7rocvW6DQRweOjboieF1Tkd4Q==" saltValue="peTTDGetIuEe6vn35mrACQ==" spinCount="100000" sheet="1" objects="1" scenarios="1"/>
  <protectedRanges>
    <protectedRange algorithmName="SHA-512" hashValue="f7yuFG7/ILO+kXBunvYPxi81ptzWUgrUq9pzjiJIEh+5KPqY/U/B5q1nFMpk6WPE/DcGNQQgl3SQEIjY2AcDVw==" saltValue="2QXQ8XzkyOSg9daVEftMfw==" spinCount="100000" sqref="J2:J330" name="总包可编辑"/>
  </protectedRanges>
  <autoFilter ref="A1:I330">
    <sortState ref="A2:H487">
      <sortCondition ref="C1:C487"/>
    </sortState>
  </autoFilter>
  <phoneticPr fontId="2" type="noConversion"/>
  <dataValidations count="2">
    <dataValidation type="custom" allowBlank="1" showInputMessage="1" showErrorMessage="1" sqref="J331">
      <formula1>L331</formula1>
    </dataValidation>
    <dataValidation type="list" allowBlank="1" showInputMessage="1" showErrorMessage="1" sqref="K2:K330">
      <formula1>#REF!</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Sheet1!$A$1:$A$3</xm:f>
          </x14:formula1>
          <xm:sqref>J2:J330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8"/>
  <sheetViews>
    <sheetView workbookViewId="0">
      <selection activeCell="H6" sqref="H6"/>
    </sheetView>
  </sheetViews>
  <sheetFormatPr defaultColWidth="8.88671875" defaultRowHeight="17.399999999999999" x14ac:dyDescent="0.25"/>
  <cols>
    <col min="1" max="1" width="16.6640625" style="24" customWidth="1"/>
    <col min="2" max="2" width="8.88671875" style="22"/>
    <col min="3" max="3" width="11.33203125" style="5" customWidth="1"/>
    <col min="4" max="8" width="8.88671875" style="22"/>
    <col min="9" max="9" width="20.44140625" style="22" customWidth="1"/>
    <col min="10" max="16384" width="8.88671875" style="22"/>
  </cols>
  <sheetData>
    <row r="1" spans="1:13" ht="34.799999999999997" x14ac:dyDescent="0.3">
      <c r="A1" s="21" t="s">
        <v>755</v>
      </c>
      <c r="C1" s="4" t="s">
        <v>1</v>
      </c>
      <c r="E1" s="4" t="s">
        <v>1</v>
      </c>
      <c r="F1" s="22" t="s">
        <v>756</v>
      </c>
      <c r="I1" s="23" t="s">
        <v>757</v>
      </c>
    </row>
    <row r="2" spans="1:13" ht="34.799999999999997" x14ac:dyDescent="0.3">
      <c r="A2" s="21" t="s">
        <v>758</v>
      </c>
      <c r="C2" s="4" t="s">
        <v>8</v>
      </c>
      <c r="E2" s="4" t="s">
        <v>8</v>
      </c>
      <c r="F2" s="22">
        <f>SUMIF(检查表!B:B,Sheet1!E2,检查表!E:E)-SUMIFS(检查表!E:E,检查表!B:B,Sheet1!E2,检查表!F:F,"选择2")</f>
        <v>0</v>
      </c>
      <c r="J2" t="s">
        <v>759</v>
      </c>
      <c r="K2"/>
      <c r="L2"/>
      <c r="M2"/>
    </row>
    <row r="3" spans="1:13" ht="26.4" customHeight="1" x14ac:dyDescent="0.3">
      <c r="A3" s="21" t="s">
        <v>760</v>
      </c>
      <c r="C3" s="4" t="s">
        <v>8</v>
      </c>
      <c r="E3" s="4" t="s">
        <v>10</v>
      </c>
      <c r="F3" s="22">
        <f>SUMIF(检查表!B:B,Sheet1!E3,检查表!E:E)-SUMIFS(检查表!E:E,检查表!B:B,Sheet1!E3,检查表!F:F,"选择2")</f>
        <v>0</v>
      </c>
      <c r="J3" t="s">
        <v>761</v>
      </c>
      <c r="K3"/>
      <c r="L3"/>
      <c r="M3"/>
    </row>
    <row r="4" spans="1:13" x14ac:dyDescent="0.25">
      <c r="C4" s="4" t="s">
        <v>10</v>
      </c>
      <c r="E4" s="4" t="s">
        <v>13</v>
      </c>
      <c r="F4" s="22">
        <f>SUMIF(检查表!B:B,Sheet1!E4,检查表!E:E)-SUMIFS(检查表!E:E,检查表!B:B,Sheet1!E4,检查表!F:F,"选择2")</f>
        <v>2.8</v>
      </c>
      <c r="J4"/>
      <c r="K4" s="25" t="s">
        <v>762</v>
      </c>
      <c r="L4"/>
      <c r="M4"/>
    </row>
    <row r="5" spans="1:13" x14ac:dyDescent="0.25">
      <c r="C5" s="4" t="s">
        <v>13</v>
      </c>
      <c r="E5" s="4" t="s">
        <v>15</v>
      </c>
      <c r="F5" s="22">
        <f>SUMIF(检查表!B:B,Sheet1!E5,检查表!E:E)-SUMIFS(检查表!E:E,检查表!B:B,Sheet1!E5,检查表!F:F,"选择2")</f>
        <v>3.5999999999999996</v>
      </c>
      <c r="J5" t="s">
        <v>763</v>
      </c>
      <c r="K5"/>
      <c r="L5"/>
      <c r="M5"/>
    </row>
    <row r="6" spans="1:13" ht="34.799999999999997" x14ac:dyDescent="0.25">
      <c r="C6" s="4" t="s">
        <v>15</v>
      </c>
      <c r="E6" s="4" t="s">
        <v>16</v>
      </c>
      <c r="F6" s="22">
        <f>SUMIF(检查表!B:B,Sheet1!E6,检查表!E:E)-SUMIFS(检查表!E:E,检查表!B:B,Sheet1!E6,检查表!F:F,"选择2")</f>
        <v>0.6</v>
      </c>
      <c r="J6" t="s">
        <v>764</v>
      </c>
      <c r="K6"/>
      <c r="L6"/>
      <c r="M6"/>
    </row>
    <row r="7" spans="1:13" x14ac:dyDescent="0.25">
      <c r="C7" s="4" t="s">
        <v>15</v>
      </c>
      <c r="E7" s="4" t="s">
        <v>18</v>
      </c>
      <c r="F7" s="22">
        <f>SUMIF(检查表!B:B,Sheet1!E7,检查表!E:E)-SUMIFS(检查表!E:E,检查表!B:B,Sheet1!E7,检查表!F:F,"选择2")</f>
        <v>0.5</v>
      </c>
      <c r="J7" s="26" t="s">
        <v>765</v>
      </c>
      <c r="K7"/>
      <c r="L7"/>
      <c r="M7"/>
    </row>
    <row r="8" spans="1:13" x14ac:dyDescent="0.25">
      <c r="C8" s="4" t="s">
        <v>15</v>
      </c>
      <c r="E8" s="4" t="s">
        <v>19</v>
      </c>
      <c r="F8" s="22">
        <f>SUMIF(检查表!B:B,Sheet1!E8,检查表!E:E)-SUMIFS(检查表!E:E,检查表!B:B,Sheet1!E8,检查表!F:F,"选择2")</f>
        <v>1.2</v>
      </c>
      <c r="J8" t="s">
        <v>766</v>
      </c>
      <c r="K8"/>
      <c r="L8"/>
      <c r="M8"/>
    </row>
    <row r="9" spans="1:13" x14ac:dyDescent="0.25">
      <c r="C9" s="4" t="s">
        <v>15</v>
      </c>
      <c r="E9" s="4" t="s">
        <v>22</v>
      </c>
      <c r="F9" s="22">
        <f>SUMIF(检查表!B:B,Sheet1!E9,检查表!E:E)-SUMIFS(检查表!E:E,检查表!B:B,Sheet1!E9,检查表!F:F,"选择2")</f>
        <v>2.2999999999999998</v>
      </c>
      <c r="J9" t="s">
        <v>767</v>
      </c>
      <c r="K9"/>
      <c r="L9"/>
      <c r="M9"/>
    </row>
    <row r="10" spans="1:13" ht="69.599999999999994" x14ac:dyDescent="0.25">
      <c r="C10" s="4" t="s">
        <v>15</v>
      </c>
      <c r="E10" s="4" t="s">
        <v>25</v>
      </c>
      <c r="F10" s="22">
        <f>SUMIF(检查表!B:B,Sheet1!E10,检查表!E:E)-SUMIFS(检查表!E:E,检查表!B:B,Sheet1!E10,检查表!F:F,"选择2")</f>
        <v>2.2999999999999998</v>
      </c>
      <c r="J10" t="s">
        <v>768</v>
      </c>
      <c r="K10"/>
      <c r="L10"/>
      <c r="M10"/>
    </row>
    <row r="11" spans="1:13" ht="34.799999999999997" x14ac:dyDescent="0.25">
      <c r="C11" s="4" t="s">
        <v>16</v>
      </c>
      <c r="E11" s="4" t="s">
        <v>29</v>
      </c>
      <c r="F11" s="22">
        <f>SUMIF(检查表!B:B,Sheet1!E11,检查表!E:E)-SUMIFS(检查表!E:E,检查表!B:B,Sheet1!E11,检查表!F:F,"选择2")</f>
        <v>0.89999999999999991</v>
      </c>
      <c r="J11" s="27" t="s">
        <v>769</v>
      </c>
      <c r="K11" t="s">
        <v>770</v>
      </c>
      <c r="L11"/>
      <c r="M11"/>
    </row>
    <row r="12" spans="1:13" ht="34.799999999999997" x14ac:dyDescent="0.25">
      <c r="C12" s="4" t="s">
        <v>16</v>
      </c>
      <c r="E12" s="4" t="s">
        <v>32</v>
      </c>
      <c r="F12" s="22">
        <f>SUMIF(检查表!B:B,Sheet1!E12,检查表!E:E)-SUMIFS(检查表!E:E,检查表!B:B,Sheet1!E12,检查表!F:F,"选择2")</f>
        <v>0.7</v>
      </c>
      <c r="J12" s="27" t="s">
        <v>771</v>
      </c>
      <c r="K12" t="s">
        <v>772</v>
      </c>
      <c r="L12"/>
      <c r="M12"/>
    </row>
    <row r="13" spans="1:13" x14ac:dyDescent="0.25">
      <c r="C13" s="4" t="s">
        <v>18</v>
      </c>
      <c r="E13" s="4" t="s">
        <v>35</v>
      </c>
      <c r="F13" s="22">
        <f>SUMIF(检查表!B:B,Sheet1!E13,检查表!E:E)-SUMIFS(检查表!E:E,检查表!B:B,Sheet1!E13,检查表!F:F,"选择2")</f>
        <v>3.0000000000000013</v>
      </c>
      <c r="J13" s="27" t="s">
        <v>773</v>
      </c>
      <c r="K13" t="s">
        <v>774</v>
      </c>
      <c r="L13"/>
      <c r="M13"/>
    </row>
    <row r="14" spans="1:13" ht="52.2" x14ac:dyDescent="0.25">
      <c r="C14" s="4" t="s">
        <v>19</v>
      </c>
      <c r="E14" s="4" t="s">
        <v>47</v>
      </c>
      <c r="F14" s="22">
        <f>SUMIF(检查表!B:B,Sheet1!E14,检查表!E:E)-SUMIFS(检查表!E:E,检查表!B:B,Sheet1!E14,检查表!F:F,"选择2")</f>
        <v>3.5</v>
      </c>
      <c r="J14" t="s">
        <v>775</v>
      </c>
      <c r="K14"/>
      <c r="L14"/>
      <c r="M14"/>
    </row>
    <row r="15" spans="1:13" x14ac:dyDescent="0.25">
      <c r="C15" s="4" t="s">
        <v>19</v>
      </c>
      <c r="E15" s="4" t="s">
        <v>49</v>
      </c>
      <c r="F15" s="22">
        <f>SUMIF(检查表!B:B,Sheet1!E15,检查表!E:E)-SUMIFS(检查表!E:E,检查表!B:B,Sheet1!E15,检查表!F:F,"选择2")</f>
        <v>3.6000000000000005</v>
      </c>
      <c r="J15"/>
      <c r="K15"/>
      <c r="L15"/>
      <c r="M15"/>
    </row>
    <row r="16" spans="1:13" x14ac:dyDescent="0.25">
      <c r="C16" s="4" t="s">
        <v>19</v>
      </c>
      <c r="E16" s="4" t="s">
        <v>53</v>
      </c>
      <c r="F16" s="22">
        <f>SUMIF(检查表!B:B,Sheet1!E16,检查表!E:E)-SUMIFS(检查表!E:E,检查表!B:B,Sheet1!E16,检查表!F:F,"选择2")</f>
        <v>4.6999999999999993</v>
      </c>
      <c r="J16"/>
      <c r="K16"/>
      <c r="L16"/>
      <c r="M16"/>
    </row>
    <row r="17" spans="3:13" ht="34.799999999999997" x14ac:dyDescent="0.25">
      <c r="C17" s="4" t="s">
        <v>22</v>
      </c>
      <c r="E17" s="4" t="s">
        <v>60</v>
      </c>
      <c r="F17" s="22">
        <f>SUMIF(检查表!B:B,Sheet1!E17,检查表!E:E)-SUMIFS(检查表!E:E,检查表!B:B,Sheet1!E17,检查表!F:F,"选择2")</f>
        <v>3.5</v>
      </c>
      <c r="J17"/>
      <c r="K17"/>
      <c r="L17"/>
      <c r="M17"/>
    </row>
    <row r="18" spans="3:13" ht="34.799999999999997" x14ac:dyDescent="0.25">
      <c r="C18" s="4" t="s">
        <v>22</v>
      </c>
      <c r="E18" s="4" t="s">
        <v>64</v>
      </c>
      <c r="F18" s="22">
        <f>SUMIF(检查表!B:B,Sheet1!E18,检查表!E:E)-SUMIFS(检查表!E:E,检查表!B:B,Sheet1!E18,检查表!F:F,"选择2")</f>
        <v>5.7999999999999972</v>
      </c>
      <c r="J18"/>
      <c r="K18"/>
      <c r="L18"/>
      <c r="M18"/>
    </row>
    <row r="19" spans="3:13" x14ac:dyDescent="0.25">
      <c r="C19" s="4" t="s">
        <v>22</v>
      </c>
      <c r="E19" s="4" t="s">
        <v>73</v>
      </c>
      <c r="F19" s="22">
        <f>SUMIF(检查表!B:B,Sheet1!E19,检查表!E:E)-SUMIFS(检查表!E:E,检查表!B:B,Sheet1!E19,检查表!F:F,"选择2")</f>
        <v>2</v>
      </c>
      <c r="J19"/>
      <c r="K19"/>
      <c r="L19"/>
      <c r="M19"/>
    </row>
    <row r="20" spans="3:13" ht="52.2" x14ac:dyDescent="0.25">
      <c r="C20" s="4" t="s">
        <v>25</v>
      </c>
      <c r="E20" s="4" t="s">
        <v>87</v>
      </c>
      <c r="F20" s="22">
        <f>SUMIF(检查表!B:B,Sheet1!E20,检查表!E:E)-SUMIFS(检查表!E:E,检查表!B:B,Sheet1!E20,检查表!F:F,"选择2")</f>
        <v>2.1</v>
      </c>
      <c r="J20"/>
      <c r="K20"/>
      <c r="L20"/>
      <c r="M20"/>
    </row>
    <row r="21" spans="3:13" ht="52.2" x14ac:dyDescent="0.25">
      <c r="C21" s="4" t="s">
        <v>25</v>
      </c>
      <c r="E21" s="4" t="s">
        <v>89</v>
      </c>
      <c r="F21" s="22">
        <f>SUMIF(检查表!B:B,Sheet1!E21,检查表!E:E)-SUMIFS(检查表!E:E,检查表!B:B,Sheet1!E21,检查表!F:F,"选择2")</f>
        <v>0</v>
      </c>
      <c r="J21"/>
      <c r="K21"/>
      <c r="L21"/>
      <c r="M21"/>
    </row>
    <row r="22" spans="3:13" ht="52.2" x14ac:dyDescent="0.25">
      <c r="C22" s="4" t="s">
        <v>25</v>
      </c>
      <c r="E22" s="4" t="s">
        <v>91</v>
      </c>
      <c r="F22" s="22">
        <f>SUMIF(检查表!B:B,Sheet1!E22,检查表!E:E)-SUMIFS(检查表!E:E,检查表!B:B,Sheet1!E22,检查表!F:F,"选择2")</f>
        <v>4</v>
      </c>
    </row>
    <row r="23" spans="3:13" ht="52.2" x14ac:dyDescent="0.25">
      <c r="C23" s="4" t="s">
        <v>25</v>
      </c>
      <c r="E23" s="4" t="s">
        <v>95</v>
      </c>
      <c r="F23" s="22">
        <f>SUMIF(检查表!B:B,Sheet1!E23,检查表!E:E)-SUMIFS(检查表!E:E,检查表!B:B,Sheet1!E23,检查表!F:F,"选择2")</f>
        <v>1.2000000000000002</v>
      </c>
    </row>
    <row r="24" spans="3:13" ht="69.599999999999994" x14ac:dyDescent="0.25">
      <c r="C24" s="4" t="s">
        <v>25</v>
      </c>
      <c r="E24" s="4" t="s">
        <v>265</v>
      </c>
      <c r="F24" s="22">
        <f>SUMIF(检查表!B:B,Sheet1!E24,检查表!E:E)-SUMIFS(检查表!E:E,检查表!B:B,Sheet1!E24,检查表!F:F,"选择2")</f>
        <v>1.2000000000000002</v>
      </c>
    </row>
    <row r="25" spans="3:13" ht="52.2" x14ac:dyDescent="0.25">
      <c r="C25" s="4" t="s">
        <v>25</v>
      </c>
      <c r="E25" s="4" t="s">
        <v>98</v>
      </c>
      <c r="F25" s="22">
        <f>SUMIF(检查表!B:B,Sheet1!E25,检查表!E:E)-SUMIFS(检查表!E:E,检查表!B:B,Sheet1!E25,检查表!F:F,"选择2")</f>
        <v>0.89999999999999991</v>
      </c>
    </row>
    <row r="26" spans="3:13" ht="34.799999999999997" x14ac:dyDescent="0.25">
      <c r="C26" s="4" t="s">
        <v>29</v>
      </c>
      <c r="E26" s="4" t="s">
        <v>99</v>
      </c>
      <c r="F26" s="22">
        <f>SUMIF(检查表!B:B,Sheet1!E26,检查表!E:E)-SUMIFS(检查表!E:E,检查表!B:B,Sheet1!E26,检查表!F:F,"选择2")</f>
        <v>3.9000000000000004</v>
      </c>
    </row>
    <row r="27" spans="3:13" ht="52.2" x14ac:dyDescent="0.25">
      <c r="C27" s="4" t="s">
        <v>29</v>
      </c>
      <c r="E27" s="4" t="s">
        <v>103</v>
      </c>
      <c r="F27" s="22">
        <f>SUMIF(检查表!B:B,Sheet1!E27,检查表!E:E)-SUMIFS(检查表!E:E,检查表!B:B,Sheet1!E27,检查表!F:F,"选择2")</f>
        <v>2.8</v>
      </c>
    </row>
    <row r="28" spans="3:13" ht="34.799999999999997" x14ac:dyDescent="0.25">
      <c r="C28" s="4" t="s">
        <v>29</v>
      </c>
      <c r="E28" s="4" t="s">
        <v>107</v>
      </c>
      <c r="F28" s="22">
        <f>SUMIF(检查表!B:B,Sheet1!E28,检查表!E:E)-SUMIFS(检查表!E:E,检查表!B:B,Sheet1!E28,检查表!F:F,"选择2")</f>
        <v>1.2</v>
      </c>
    </row>
    <row r="29" spans="3:13" ht="34.799999999999997" x14ac:dyDescent="0.25">
      <c r="C29" s="4" t="s">
        <v>32</v>
      </c>
      <c r="E29" s="4" t="s">
        <v>109</v>
      </c>
      <c r="F29" s="22">
        <f>SUMIF(检查表!B:B,Sheet1!E29,检查表!E:E)-SUMIFS(检查表!E:E,检查表!B:B,Sheet1!E29,检查表!F:F,"选择2")</f>
        <v>1.7999999999999998</v>
      </c>
    </row>
    <row r="30" spans="3:13" ht="34.799999999999997" x14ac:dyDescent="0.25">
      <c r="C30" s="4" t="s">
        <v>32</v>
      </c>
      <c r="E30" s="4" t="s">
        <v>111</v>
      </c>
      <c r="F30" s="22">
        <f>SUMIF(检查表!B:B,Sheet1!E30,检查表!E:E)-SUMIFS(检查表!E:E,检查表!B:B,Sheet1!E30,检查表!F:F,"选择2")</f>
        <v>0.7</v>
      </c>
    </row>
    <row r="31" spans="3:13" ht="34.799999999999997" x14ac:dyDescent="0.25">
      <c r="C31" s="4" t="s">
        <v>35</v>
      </c>
      <c r="E31" s="4" t="s">
        <v>114</v>
      </c>
      <c r="F31" s="22">
        <f>SUMIF(检查表!B:B,Sheet1!E31,检查表!E:E)-SUMIFS(检查表!E:E,检查表!B:B,Sheet1!E31,检查表!F:F,"选择2")</f>
        <v>1.5</v>
      </c>
    </row>
    <row r="32" spans="3:13" x14ac:dyDescent="0.25">
      <c r="C32" s="4" t="s">
        <v>35</v>
      </c>
      <c r="E32" s="4" t="s">
        <v>118</v>
      </c>
      <c r="F32" s="22">
        <f>SUMIF(检查表!B:B,Sheet1!E32,检查表!E:E)-SUMIFS(检查表!E:E,检查表!B:B,Sheet1!E32,检查表!F:F,"选择2")</f>
        <v>1</v>
      </c>
    </row>
    <row r="33" spans="3:6" x14ac:dyDescent="0.25">
      <c r="C33" s="4" t="s">
        <v>35</v>
      </c>
      <c r="E33" s="4" t="s">
        <v>119</v>
      </c>
      <c r="F33" s="22">
        <f>SUMIF(检查表!B:B,Sheet1!E33,检查表!E:E)-SUMIFS(检查表!E:E,检查表!B:B,Sheet1!E33,检查表!F:F,"选择2")</f>
        <v>1.2</v>
      </c>
    </row>
    <row r="34" spans="3:6" ht="34.799999999999997" x14ac:dyDescent="0.25">
      <c r="C34" s="4" t="s">
        <v>35</v>
      </c>
      <c r="E34" s="4" t="s">
        <v>122</v>
      </c>
      <c r="F34" s="22">
        <f>SUMIF(检查表!B:B,Sheet1!E34,检查表!E:E)-SUMIFS(检查表!E:E,检查表!B:B,Sheet1!E34,检查表!F:F,"选择2")</f>
        <v>12.8</v>
      </c>
    </row>
    <row r="35" spans="3:6" x14ac:dyDescent="0.25">
      <c r="C35" s="4" t="s">
        <v>35</v>
      </c>
      <c r="E35" s="4" t="s">
        <v>135</v>
      </c>
      <c r="F35" s="22">
        <f>SUMIF(检查表!B:B,Sheet1!E35,检查表!E:E)-SUMIFS(检查表!E:E,检查表!B:B,Sheet1!E35,检查表!F:F,"选择2")</f>
        <v>1</v>
      </c>
    </row>
    <row r="36" spans="3:6" ht="34.799999999999997" x14ac:dyDescent="0.25">
      <c r="C36" s="4" t="s">
        <v>35</v>
      </c>
      <c r="E36" s="4" t="s">
        <v>138</v>
      </c>
      <c r="F36" s="22">
        <f>SUMIF(检查表!B:B,Sheet1!E36,检查表!E:E)-SUMIFS(检查表!E:E,检查表!B:B,Sheet1!E36,检查表!F:F,"选择2")</f>
        <v>0.7</v>
      </c>
    </row>
    <row r="37" spans="3:6" x14ac:dyDescent="0.25">
      <c r="C37" s="4" t="s">
        <v>35</v>
      </c>
      <c r="E37" s="4" t="s">
        <v>140</v>
      </c>
      <c r="F37" s="22">
        <f>SUMIF(检查表!B:B,Sheet1!E37,检查表!E:E)-SUMIFS(检查表!E:E,检查表!B:B,Sheet1!E37,检查表!F:F,"选择2")</f>
        <v>3.5000000000000004</v>
      </c>
    </row>
    <row r="38" spans="3:6" ht="34.799999999999997" x14ac:dyDescent="0.25">
      <c r="C38" s="4" t="s">
        <v>35</v>
      </c>
      <c r="E38" s="4" t="s">
        <v>144</v>
      </c>
      <c r="F38" s="22">
        <f>SUMIF(检查表!B:B,Sheet1!E38,检查表!E:E)-SUMIFS(检查表!E:E,检查表!B:B,Sheet1!E38,检查表!F:F,"选择2")</f>
        <v>3.8000000000000003</v>
      </c>
    </row>
    <row r="39" spans="3:6" ht="34.799999999999997" x14ac:dyDescent="0.25">
      <c r="C39" s="4" t="s">
        <v>35</v>
      </c>
      <c r="E39" s="4" t="s">
        <v>147</v>
      </c>
      <c r="F39" s="22">
        <f>SUMIF(检查表!B:B,Sheet1!E39,检查表!E:E)-SUMIFS(检查表!E:E,检查表!B:B,Sheet1!E39,检查表!F:F,"选择2")</f>
        <v>4</v>
      </c>
    </row>
    <row r="40" spans="3:6" x14ac:dyDescent="0.25">
      <c r="C40" s="4" t="s">
        <v>35</v>
      </c>
      <c r="E40" s="4" t="s">
        <v>156</v>
      </c>
      <c r="F40" s="22">
        <f>SUMIF(检查表!B:B,Sheet1!E40,检查表!E:E)-SUMIFS(检查表!E:E,检查表!B:B,Sheet1!E40,检查表!F:F,"选择2")</f>
        <v>2.4</v>
      </c>
    </row>
    <row r="41" spans="3:6" ht="34.799999999999997" x14ac:dyDescent="0.25">
      <c r="C41" s="4" t="s">
        <v>47</v>
      </c>
      <c r="E41" s="4" t="s">
        <v>161</v>
      </c>
      <c r="F41" s="22">
        <f>SUMIF(检查表!B:B,Sheet1!E41,检查表!E:E)-SUMIFS(检查表!E:E,检查表!B:B,Sheet1!E41,检查表!F:F,"选择2")</f>
        <v>0</v>
      </c>
    </row>
    <row r="42" spans="3:6" ht="34.799999999999997" x14ac:dyDescent="0.25">
      <c r="C42" s="4" t="s">
        <v>47</v>
      </c>
      <c r="E42" s="4" t="s">
        <v>162</v>
      </c>
      <c r="F42" s="22">
        <f>SUMIF(检查表!B:B,Sheet1!E42,检查表!E:E)-SUMIFS(检查表!E:E,检查表!B:B,Sheet1!E42,检查表!F:F,"选择2")</f>
        <v>4</v>
      </c>
    </row>
    <row r="43" spans="3:6" ht="34.799999999999997" x14ac:dyDescent="0.25">
      <c r="C43" s="4" t="s">
        <v>47</v>
      </c>
      <c r="E43" s="4" t="s">
        <v>167</v>
      </c>
      <c r="F43" s="22">
        <f>SUMIF(检查表!B:B,Sheet1!E43,检查表!E:E)-SUMIFS(检查表!E:E,检查表!B:B,Sheet1!E43,检查表!F:F,"选择2")</f>
        <v>3.3</v>
      </c>
    </row>
    <row r="44" spans="3:6" ht="34.799999999999997" x14ac:dyDescent="0.25">
      <c r="C44" s="4" t="s">
        <v>47</v>
      </c>
      <c r="E44" s="1" t="s">
        <v>707</v>
      </c>
      <c r="F44" s="22">
        <f>SUMIF(检查表!B:B,Sheet1!E44,检查表!E:E)-SUMIFS(检查表!E:E,检查表!B:B,Sheet1!E44,检查表!F:F,"选择2")</f>
        <v>0</v>
      </c>
    </row>
    <row r="45" spans="3:6" ht="34.799999999999997" x14ac:dyDescent="0.25">
      <c r="C45" s="4" t="s">
        <v>47</v>
      </c>
      <c r="E45" s="2" t="s">
        <v>708</v>
      </c>
      <c r="F45" s="22">
        <f>SUMIF(检查表!B:B,Sheet1!E45,检查表!E:E)-SUMIFS(检查表!E:E,检查表!B:B,Sheet1!E45,检查表!F:F,"选择2")</f>
        <v>0</v>
      </c>
    </row>
    <row r="46" spans="3:6" x14ac:dyDescent="0.25">
      <c r="C46" s="4" t="s">
        <v>49</v>
      </c>
      <c r="E46" s="2" t="s">
        <v>709</v>
      </c>
      <c r="F46" s="22">
        <f>SUMIF(检查表!B:B,Sheet1!E46,检查表!E:E)-SUMIFS(检查表!E:E,检查表!B:B,Sheet1!E46,检查表!F:F,"选择2")</f>
        <v>0</v>
      </c>
    </row>
    <row r="47" spans="3:6" ht="52.2" x14ac:dyDescent="0.25">
      <c r="C47" s="4" t="s">
        <v>49</v>
      </c>
      <c r="E47" s="3" t="s">
        <v>710</v>
      </c>
      <c r="F47" s="22">
        <f>SUMIF(检查表!B:B,Sheet1!E47,检查表!E:E)-SUMIFS(检查表!E:E,检查表!B:B,Sheet1!E47,检查表!F:F,"选择2")</f>
        <v>0</v>
      </c>
    </row>
    <row r="48" spans="3:6" x14ac:dyDescent="0.25">
      <c r="C48" s="4" t="s">
        <v>49</v>
      </c>
      <c r="E48" s="5"/>
    </row>
    <row r="49" spans="3:3" x14ac:dyDescent="0.25">
      <c r="C49" s="4" t="s">
        <v>49</v>
      </c>
    </row>
    <row r="50" spans="3:3" x14ac:dyDescent="0.25">
      <c r="C50" s="4" t="s">
        <v>49</v>
      </c>
    </row>
    <row r="51" spans="3:3" x14ac:dyDescent="0.25">
      <c r="C51" s="4" t="s">
        <v>49</v>
      </c>
    </row>
    <row r="52" spans="3:3" x14ac:dyDescent="0.25">
      <c r="C52" s="4" t="s">
        <v>53</v>
      </c>
    </row>
    <row r="53" spans="3:3" x14ac:dyDescent="0.25">
      <c r="C53" s="4" t="s">
        <v>53</v>
      </c>
    </row>
    <row r="54" spans="3:3" x14ac:dyDescent="0.25">
      <c r="C54" s="4" t="s">
        <v>53</v>
      </c>
    </row>
    <row r="55" spans="3:3" x14ac:dyDescent="0.25">
      <c r="C55" s="4" t="s">
        <v>53</v>
      </c>
    </row>
    <row r="56" spans="3:3" x14ac:dyDescent="0.25">
      <c r="C56" s="4" t="s">
        <v>53</v>
      </c>
    </row>
    <row r="57" spans="3:3" x14ac:dyDescent="0.25">
      <c r="C57" s="4" t="s">
        <v>53</v>
      </c>
    </row>
    <row r="58" spans="3:3" x14ac:dyDescent="0.25">
      <c r="C58" s="4" t="s">
        <v>53</v>
      </c>
    </row>
    <row r="59" spans="3:3" x14ac:dyDescent="0.25">
      <c r="C59" s="4" t="s">
        <v>15</v>
      </c>
    </row>
    <row r="60" spans="3:3" x14ac:dyDescent="0.25">
      <c r="C60" s="4" t="s">
        <v>15</v>
      </c>
    </row>
    <row r="61" spans="3:3" x14ac:dyDescent="0.25">
      <c r="C61" s="4" t="s">
        <v>15</v>
      </c>
    </row>
    <row r="62" spans="3:3" x14ac:dyDescent="0.25">
      <c r="C62" s="4" t="s">
        <v>15</v>
      </c>
    </row>
    <row r="63" spans="3:3" x14ac:dyDescent="0.25">
      <c r="C63" s="4" t="s">
        <v>15</v>
      </c>
    </row>
    <row r="64" spans="3:3" x14ac:dyDescent="0.25">
      <c r="C64" s="4" t="s">
        <v>15</v>
      </c>
    </row>
    <row r="65" spans="3:3" ht="34.799999999999997" x14ac:dyDescent="0.25">
      <c r="C65" s="4" t="s">
        <v>60</v>
      </c>
    </row>
    <row r="66" spans="3:3" ht="34.799999999999997" x14ac:dyDescent="0.25">
      <c r="C66" s="4" t="s">
        <v>60</v>
      </c>
    </row>
    <row r="67" spans="3:3" ht="34.799999999999997" x14ac:dyDescent="0.25">
      <c r="C67" s="4" t="s">
        <v>60</v>
      </c>
    </row>
    <row r="68" spans="3:3" ht="34.799999999999997" x14ac:dyDescent="0.25">
      <c r="C68" s="4" t="s">
        <v>60</v>
      </c>
    </row>
    <row r="69" spans="3:3" ht="34.799999999999997" x14ac:dyDescent="0.25">
      <c r="C69" s="4" t="s">
        <v>60</v>
      </c>
    </row>
    <row r="70" spans="3:3" x14ac:dyDescent="0.25">
      <c r="C70" s="4" t="s">
        <v>64</v>
      </c>
    </row>
    <row r="71" spans="3:3" x14ac:dyDescent="0.25">
      <c r="C71" s="4" t="s">
        <v>64</v>
      </c>
    </row>
    <row r="72" spans="3:3" x14ac:dyDescent="0.25">
      <c r="C72" s="4" t="s">
        <v>64</v>
      </c>
    </row>
    <row r="73" spans="3:3" x14ac:dyDescent="0.25">
      <c r="C73" s="4" t="s">
        <v>64</v>
      </c>
    </row>
    <row r="74" spans="3:3" x14ac:dyDescent="0.25">
      <c r="C74" s="4" t="s">
        <v>64</v>
      </c>
    </row>
    <row r="75" spans="3:3" x14ac:dyDescent="0.25">
      <c r="C75" s="4" t="s">
        <v>64</v>
      </c>
    </row>
    <row r="76" spans="3:3" x14ac:dyDescent="0.25">
      <c r="C76" s="4" t="s">
        <v>64</v>
      </c>
    </row>
    <row r="77" spans="3:3" x14ac:dyDescent="0.25">
      <c r="C77" s="4" t="s">
        <v>64</v>
      </c>
    </row>
    <row r="78" spans="3:3" x14ac:dyDescent="0.25">
      <c r="C78" s="4" t="s">
        <v>73</v>
      </c>
    </row>
    <row r="79" spans="3:3" x14ac:dyDescent="0.25">
      <c r="C79" s="4" t="s">
        <v>73</v>
      </c>
    </row>
    <row r="80" spans="3:3" x14ac:dyDescent="0.25">
      <c r="C80" s="4" t="s">
        <v>73</v>
      </c>
    </row>
    <row r="81" spans="3:3" x14ac:dyDescent="0.25">
      <c r="C81" s="4" t="s">
        <v>73</v>
      </c>
    </row>
    <row r="82" spans="3:3" x14ac:dyDescent="0.25">
      <c r="C82" s="4" t="s">
        <v>73</v>
      </c>
    </row>
    <row r="83" spans="3:3" x14ac:dyDescent="0.25">
      <c r="C83" s="4" t="s">
        <v>73</v>
      </c>
    </row>
    <row r="84" spans="3:3" x14ac:dyDescent="0.25">
      <c r="C84" s="4" t="s">
        <v>73</v>
      </c>
    </row>
    <row r="85" spans="3:3" x14ac:dyDescent="0.25">
      <c r="C85" s="4" t="s">
        <v>73</v>
      </c>
    </row>
    <row r="86" spans="3:3" x14ac:dyDescent="0.25">
      <c r="C86" s="4" t="s">
        <v>73</v>
      </c>
    </row>
    <row r="87" spans="3:3" x14ac:dyDescent="0.25">
      <c r="C87" s="4" t="s">
        <v>73</v>
      </c>
    </row>
    <row r="88" spans="3:3" x14ac:dyDescent="0.25">
      <c r="C88" s="4" t="s">
        <v>73</v>
      </c>
    </row>
    <row r="89" spans="3:3" x14ac:dyDescent="0.25">
      <c r="C89" s="4" t="s">
        <v>73</v>
      </c>
    </row>
    <row r="90" spans="3:3" x14ac:dyDescent="0.25">
      <c r="C90" s="4" t="s">
        <v>73</v>
      </c>
    </row>
    <row r="91" spans="3:3" x14ac:dyDescent="0.25">
      <c r="C91" s="4" t="s">
        <v>73</v>
      </c>
    </row>
    <row r="92" spans="3:3" x14ac:dyDescent="0.25">
      <c r="C92" s="4" t="s">
        <v>73</v>
      </c>
    </row>
    <row r="93" spans="3:3" x14ac:dyDescent="0.25">
      <c r="C93" s="4" t="s">
        <v>73</v>
      </c>
    </row>
    <row r="94" spans="3:3" x14ac:dyDescent="0.25">
      <c r="C94" s="4" t="s">
        <v>73</v>
      </c>
    </row>
    <row r="95" spans="3:3" x14ac:dyDescent="0.25">
      <c r="C95" s="4" t="s">
        <v>73</v>
      </c>
    </row>
    <row r="96" spans="3:3" x14ac:dyDescent="0.25">
      <c r="C96" s="4" t="s">
        <v>73</v>
      </c>
    </row>
    <row r="97" spans="3:3" x14ac:dyDescent="0.25">
      <c r="C97" s="4" t="s">
        <v>73</v>
      </c>
    </row>
    <row r="98" spans="3:3" x14ac:dyDescent="0.25">
      <c r="C98" s="4" t="s">
        <v>73</v>
      </c>
    </row>
    <row r="99" spans="3:3" x14ac:dyDescent="0.25">
      <c r="C99" s="4" t="s">
        <v>73</v>
      </c>
    </row>
    <row r="100" spans="3:3" x14ac:dyDescent="0.25">
      <c r="C100" s="4" t="s">
        <v>73</v>
      </c>
    </row>
    <row r="101" spans="3:3" x14ac:dyDescent="0.25">
      <c r="C101" s="4" t="s">
        <v>73</v>
      </c>
    </row>
    <row r="102" spans="3:3" x14ac:dyDescent="0.25">
      <c r="C102" s="4" t="s">
        <v>73</v>
      </c>
    </row>
    <row r="103" spans="3:3" x14ac:dyDescent="0.25">
      <c r="C103" s="4" t="s">
        <v>73</v>
      </c>
    </row>
    <row r="104" spans="3:3" x14ac:dyDescent="0.25">
      <c r="C104" s="4" t="s">
        <v>87</v>
      </c>
    </row>
    <row r="105" spans="3:3" x14ac:dyDescent="0.25">
      <c r="C105" s="4" t="s">
        <v>87</v>
      </c>
    </row>
    <row r="106" spans="3:3" x14ac:dyDescent="0.25">
      <c r="C106" s="4" t="s">
        <v>87</v>
      </c>
    </row>
    <row r="107" spans="3:3" x14ac:dyDescent="0.25">
      <c r="C107" s="4" t="s">
        <v>89</v>
      </c>
    </row>
    <row r="108" spans="3:3" ht="34.799999999999997" x14ac:dyDescent="0.25">
      <c r="C108" s="4" t="s">
        <v>91</v>
      </c>
    </row>
    <row r="109" spans="3:3" ht="34.799999999999997" x14ac:dyDescent="0.25">
      <c r="C109" s="4" t="s">
        <v>91</v>
      </c>
    </row>
    <row r="110" spans="3:3" ht="34.799999999999997" x14ac:dyDescent="0.25">
      <c r="C110" s="4" t="s">
        <v>91</v>
      </c>
    </row>
    <row r="111" spans="3:3" ht="34.799999999999997" x14ac:dyDescent="0.25">
      <c r="C111" s="4" t="s">
        <v>91</v>
      </c>
    </row>
    <row r="112" spans="3:3" ht="34.799999999999997" x14ac:dyDescent="0.25">
      <c r="C112" s="4" t="s">
        <v>91</v>
      </c>
    </row>
    <row r="113" spans="3:3" ht="34.799999999999997" x14ac:dyDescent="0.25">
      <c r="C113" s="4" t="s">
        <v>95</v>
      </c>
    </row>
    <row r="114" spans="3:3" ht="34.799999999999997" x14ac:dyDescent="0.25">
      <c r="C114" s="4" t="s">
        <v>95</v>
      </c>
    </row>
    <row r="115" spans="3:3" ht="52.2" x14ac:dyDescent="0.25">
      <c r="C115" s="4" t="s">
        <v>265</v>
      </c>
    </row>
    <row r="116" spans="3:3" ht="52.2" x14ac:dyDescent="0.25">
      <c r="C116" s="4" t="s">
        <v>265</v>
      </c>
    </row>
    <row r="117" spans="3:3" ht="34.799999999999997" x14ac:dyDescent="0.25">
      <c r="C117" s="4" t="s">
        <v>98</v>
      </c>
    </row>
    <row r="118" spans="3:3" ht="34.799999999999997" x14ac:dyDescent="0.25">
      <c r="C118" s="4" t="s">
        <v>98</v>
      </c>
    </row>
    <row r="119" spans="3:3" ht="34.799999999999997" x14ac:dyDescent="0.25">
      <c r="C119" s="4" t="s">
        <v>99</v>
      </c>
    </row>
    <row r="120" spans="3:3" ht="34.799999999999997" x14ac:dyDescent="0.25">
      <c r="C120" s="4" t="s">
        <v>99</v>
      </c>
    </row>
    <row r="121" spans="3:3" ht="34.799999999999997" x14ac:dyDescent="0.25">
      <c r="C121" s="4" t="s">
        <v>99</v>
      </c>
    </row>
    <row r="122" spans="3:3" ht="34.799999999999997" x14ac:dyDescent="0.25">
      <c r="C122" s="4" t="s">
        <v>99</v>
      </c>
    </row>
    <row r="123" spans="3:3" ht="34.799999999999997" x14ac:dyDescent="0.25">
      <c r="C123" s="4" t="s">
        <v>99</v>
      </c>
    </row>
    <row r="124" spans="3:3" ht="34.799999999999997" x14ac:dyDescent="0.25">
      <c r="C124" s="4" t="s">
        <v>99</v>
      </c>
    </row>
    <row r="125" spans="3:3" ht="34.799999999999997" x14ac:dyDescent="0.25">
      <c r="C125" s="4" t="s">
        <v>103</v>
      </c>
    </row>
    <row r="126" spans="3:3" ht="34.799999999999997" x14ac:dyDescent="0.25">
      <c r="C126" s="4" t="s">
        <v>103</v>
      </c>
    </row>
    <row r="127" spans="3:3" ht="34.799999999999997" x14ac:dyDescent="0.25">
      <c r="C127" s="4" t="s">
        <v>103</v>
      </c>
    </row>
    <row r="128" spans="3:3" ht="34.799999999999997" x14ac:dyDescent="0.25">
      <c r="C128" s="4" t="s">
        <v>103</v>
      </c>
    </row>
    <row r="129" spans="3:3" ht="34.799999999999997" x14ac:dyDescent="0.25">
      <c r="C129" s="4" t="s">
        <v>103</v>
      </c>
    </row>
    <row r="130" spans="3:3" ht="34.799999999999997" x14ac:dyDescent="0.25">
      <c r="C130" s="4" t="s">
        <v>103</v>
      </c>
    </row>
    <row r="131" spans="3:3" ht="34.799999999999997" x14ac:dyDescent="0.25">
      <c r="C131" s="4" t="s">
        <v>107</v>
      </c>
    </row>
    <row r="132" spans="3:3" ht="34.799999999999997" x14ac:dyDescent="0.25">
      <c r="C132" s="4" t="s">
        <v>107</v>
      </c>
    </row>
    <row r="133" spans="3:3" x14ac:dyDescent="0.25">
      <c r="C133" s="4" t="s">
        <v>109</v>
      </c>
    </row>
    <row r="134" spans="3:3" x14ac:dyDescent="0.25">
      <c r="C134" s="4" t="s">
        <v>109</v>
      </c>
    </row>
    <row r="135" spans="3:3" x14ac:dyDescent="0.25">
      <c r="C135" s="4" t="s">
        <v>111</v>
      </c>
    </row>
    <row r="136" spans="3:3" x14ac:dyDescent="0.25">
      <c r="C136" s="4" t="s">
        <v>111</v>
      </c>
    </row>
    <row r="137" spans="3:3" x14ac:dyDescent="0.25">
      <c r="C137" s="4" t="s">
        <v>114</v>
      </c>
    </row>
    <row r="138" spans="3:3" x14ac:dyDescent="0.25">
      <c r="C138" s="4" t="s">
        <v>114</v>
      </c>
    </row>
    <row r="139" spans="3:3" x14ac:dyDescent="0.25">
      <c r="C139" s="4" t="s">
        <v>114</v>
      </c>
    </row>
    <row r="140" spans="3:3" x14ac:dyDescent="0.25">
      <c r="C140" s="4" t="s">
        <v>118</v>
      </c>
    </row>
    <row r="141" spans="3:3" x14ac:dyDescent="0.25">
      <c r="C141" s="4" t="s">
        <v>118</v>
      </c>
    </row>
    <row r="142" spans="3:3" x14ac:dyDescent="0.25">
      <c r="C142" s="4" t="s">
        <v>119</v>
      </c>
    </row>
    <row r="143" spans="3:3" x14ac:dyDescent="0.25">
      <c r="C143" s="4" t="s">
        <v>119</v>
      </c>
    </row>
    <row r="144" spans="3:3" x14ac:dyDescent="0.25">
      <c r="C144" s="4" t="s">
        <v>122</v>
      </c>
    </row>
    <row r="145" spans="3:3" x14ac:dyDescent="0.25">
      <c r="C145" s="4" t="s">
        <v>122</v>
      </c>
    </row>
    <row r="146" spans="3:3" x14ac:dyDescent="0.25">
      <c r="C146" s="4" t="s">
        <v>122</v>
      </c>
    </row>
    <row r="147" spans="3:3" x14ac:dyDescent="0.25">
      <c r="C147" s="4" t="s">
        <v>122</v>
      </c>
    </row>
    <row r="148" spans="3:3" x14ac:dyDescent="0.25">
      <c r="C148" s="4" t="s">
        <v>122</v>
      </c>
    </row>
    <row r="149" spans="3:3" x14ac:dyDescent="0.25">
      <c r="C149" s="4" t="s">
        <v>122</v>
      </c>
    </row>
    <row r="150" spans="3:3" x14ac:dyDescent="0.25">
      <c r="C150" s="4" t="s">
        <v>122</v>
      </c>
    </row>
    <row r="151" spans="3:3" x14ac:dyDescent="0.25">
      <c r="C151" s="4" t="s">
        <v>122</v>
      </c>
    </row>
    <row r="152" spans="3:3" x14ac:dyDescent="0.25">
      <c r="C152" s="4" t="s">
        <v>122</v>
      </c>
    </row>
    <row r="153" spans="3:3" x14ac:dyDescent="0.25">
      <c r="C153" s="4" t="s">
        <v>122</v>
      </c>
    </row>
    <row r="154" spans="3:3" x14ac:dyDescent="0.25">
      <c r="C154" s="4" t="s">
        <v>122</v>
      </c>
    </row>
    <row r="155" spans="3:3" x14ac:dyDescent="0.25">
      <c r="C155" s="4" t="s">
        <v>122</v>
      </c>
    </row>
    <row r="156" spans="3:3" x14ac:dyDescent="0.25">
      <c r="C156" s="4" t="s">
        <v>135</v>
      </c>
    </row>
    <row r="157" spans="3:3" x14ac:dyDescent="0.25">
      <c r="C157" s="4" t="s">
        <v>135</v>
      </c>
    </row>
    <row r="158" spans="3:3" x14ac:dyDescent="0.25">
      <c r="C158" s="4" t="s">
        <v>138</v>
      </c>
    </row>
    <row r="159" spans="3:3" x14ac:dyDescent="0.25">
      <c r="C159" s="4" t="s">
        <v>140</v>
      </c>
    </row>
    <row r="160" spans="3:3" x14ac:dyDescent="0.25">
      <c r="C160" s="4" t="s">
        <v>140</v>
      </c>
    </row>
    <row r="161" spans="3:3" x14ac:dyDescent="0.25">
      <c r="C161" s="4" t="s">
        <v>140</v>
      </c>
    </row>
    <row r="162" spans="3:3" x14ac:dyDescent="0.25">
      <c r="C162" s="4" t="s">
        <v>140</v>
      </c>
    </row>
    <row r="163" spans="3:3" x14ac:dyDescent="0.25">
      <c r="C163" s="4" t="s">
        <v>140</v>
      </c>
    </row>
    <row r="164" spans="3:3" x14ac:dyDescent="0.25">
      <c r="C164" s="4" t="s">
        <v>140</v>
      </c>
    </row>
    <row r="165" spans="3:3" x14ac:dyDescent="0.25">
      <c r="C165" s="4" t="s">
        <v>140</v>
      </c>
    </row>
    <row r="166" spans="3:3" x14ac:dyDescent="0.25">
      <c r="C166" s="4" t="s">
        <v>144</v>
      </c>
    </row>
    <row r="167" spans="3:3" x14ac:dyDescent="0.25">
      <c r="C167" s="4" t="s">
        <v>144</v>
      </c>
    </row>
    <row r="168" spans="3:3" x14ac:dyDescent="0.25">
      <c r="C168" s="4" t="s">
        <v>144</v>
      </c>
    </row>
    <row r="169" spans="3:3" x14ac:dyDescent="0.25">
      <c r="C169" s="4" t="s">
        <v>144</v>
      </c>
    </row>
    <row r="170" spans="3:3" x14ac:dyDescent="0.25">
      <c r="C170" s="4" t="s">
        <v>144</v>
      </c>
    </row>
    <row r="171" spans="3:3" x14ac:dyDescent="0.25">
      <c r="C171" s="4" t="s">
        <v>144</v>
      </c>
    </row>
    <row r="172" spans="3:3" x14ac:dyDescent="0.25">
      <c r="C172" s="4" t="s">
        <v>147</v>
      </c>
    </row>
    <row r="173" spans="3:3" x14ac:dyDescent="0.25">
      <c r="C173" s="4" t="s">
        <v>147</v>
      </c>
    </row>
    <row r="174" spans="3:3" x14ac:dyDescent="0.25">
      <c r="C174" s="4" t="s">
        <v>147</v>
      </c>
    </row>
    <row r="175" spans="3:3" x14ac:dyDescent="0.25">
      <c r="C175" s="4" t="s">
        <v>147</v>
      </c>
    </row>
    <row r="176" spans="3:3" x14ac:dyDescent="0.25">
      <c r="C176" s="4" t="s">
        <v>147</v>
      </c>
    </row>
    <row r="177" spans="3:3" x14ac:dyDescent="0.25">
      <c r="C177" s="4" t="s">
        <v>147</v>
      </c>
    </row>
    <row r="178" spans="3:3" x14ac:dyDescent="0.25">
      <c r="C178" s="4" t="s">
        <v>13</v>
      </c>
    </row>
    <row r="179" spans="3:3" x14ac:dyDescent="0.25">
      <c r="C179" s="4" t="s">
        <v>13</v>
      </c>
    </row>
    <row r="180" spans="3:3" x14ac:dyDescent="0.25">
      <c r="C180" s="4" t="s">
        <v>13</v>
      </c>
    </row>
    <row r="181" spans="3:3" x14ac:dyDescent="0.25">
      <c r="C181" s="4" t="s">
        <v>13</v>
      </c>
    </row>
    <row r="182" spans="3:3" x14ac:dyDescent="0.25">
      <c r="C182" s="4" t="s">
        <v>13</v>
      </c>
    </row>
    <row r="183" spans="3:3" x14ac:dyDescent="0.25">
      <c r="C183" s="4" t="s">
        <v>156</v>
      </c>
    </row>
    <row r="184" spans="3:3" x14ac:dyDescent="0.25">
      <c r="C184" s="4" t="s">
        <v>156</v>
      </c>
    </row>
    <row r="185" spans="3:3" x14ac:dyDescent="0.25">
      <c r="C185" s="4" t="s">
        <v>156</v>
      </c>
    </row>
    <row r="186" spans="3:3" x14ac:dyDescent="0.25">
      <c r="C186" s="4" t="s">
        <v>156</v>
      </c>
    </row>
    <row r="187" spans="3:3" x14ac:dyDescent="0.25">
      <c r="C187" s="4" t="s">
        <v>87</v>
      </c>
    </row>
    <row r="188" spans="3:3" x14ac:dyDescent="0.25">
      <c r="C188" s="4" t="s">
        <v>161</v>
      </c>
    </row>
    <row r="189" spans="3:3" x14ac:dyDescent="0.25">
      <c r="C189" s="4" t="s">
        <v>162</v>
      </c>
    </row>
    <row r="190" spans="3:3" x14ac:dyDescent="0.25">
      <c r="C190" s="4" t="s">
        <v>162</v>
      </c>
    </row>
    <row r="191" spans="3:3" x14ac:dyDescent="0.25">
      <c r="C191" s="4" t="s">
        <v>162</v>
      </c>
    </row>
    <row r="192" spans="3:3" x14ac:dyDescent="0.25">
      <c r="C192" s="4" t="s">
        <v>162</v>
      </c>
    </row>
    <row r="193" spans="3:3" x14ac:dyDescent="0.25">
      <c r="C193" s="4" t="s">
        <v>162</v>
      </c>
    </row>
    <row r="194" spans="3:3" x14ac:dyDescent="0.25">
      <c r="C194" s="4" t="s">
        <v>162</v>
      </c>
    </row>
    <row r="195" spans="3:3" x14ac:dyDescent="0.25">
      <c r="C195" s="4" t="s">
        <v>162</v>
      </c>
    </row>
    <row r="196" spans="3:3" x14ac:dyDescent="0.25">
      <c r="C196" s="4" t="s">
        <v>162</v>
      </c>
    </row>
    <row r="197" spans="3:3" x14ac:dyDescent="0.25">
      <c r="C197" s="4" t="s">
        <v>167</v>
      </c>
    </row>
    <row r="198" spans="3:3" x14ac:dyDescent="0.25">
      <c r="C198" s="4" t="s">
        <v>167</v>
      </c>
    </row>
    <row r="199" spans="3:3" x14ac:dyDescent="0.25">
      <c r="C199" s="4" t="s">
        <v>167</v>
      </c>
    </row>
    <row r="200" spans="3:3" x14ac:dyDescent="0.25">
      <c r="C200" s="4" t="s">
        <v>167</v>
      </c>
    </row>
    <row r="201" spans="3:3" x14ac:dyDescent="0.25">
      <c r="C201" s="4" t="s">
        <v>167</v>
      </c>
    </row>
    <row r="202" spans="3:3" x14ac:dyDescent="0.25">
      <c r="C202" s="4" t="s">
        <v>167</v>
      </c>
    </row>
    <row r="203" spans="3:3" x14ac:dyDescent="0.25">
      <c r="C203" s="4" t="s">
        <v>122</v>
      </c>
    </row>
    <row r="204" spans="3:3" x14ac:dyDescent="0.25">
      <c r="C204" s="4" t="s">
        <v>122</v>
      </c>
    </row>
    <row r="205" spans="3:3" x14ac:dyDescent="0.25">
      <c r="C205" s="4" t="s">
        <v>122</v>
      </c>
    </row>
    <row r="206" spans="3:3" x14ac:dyDescent="0.25">
      <c r="C206" s="4" t="s">
        <v>122</v>
      </c>
    </row>
    <row r="207" spans="3:3" x14ac:dyDescent="0.25">
      <c r="C207" s="4" t="s">
        <v>122</v>
      </c>
    </row>
    <row r="208" spans="3:3" x14ac:dyDescent="0.25">
      <c r="C208" s="4" t="s">
        <v>122</v>
      </c>
    </row>
    <row r="209" spans="3:3" x14ac:dyDescent="0.25">
      <c r="C209" s="4" t="s">
        <v>122</v>
      </c>
    </row>
    <row r="210" spans="3:3" x14ac:dyDescent="0.25">
      <c r="C210" s="4" t="s">
        <v>122</v>
      </c>
    </row>
    <row r="211" spans="3:3" x14ac:dyDescent="0.25">
      <c r="C211" s="4" t="s">
        <v>122</v>
      </c>
    </row>
    <row r="212" spans="3:3" x14ac:dyDescent="0.25">
      <c r="C212" s="4" t="s">
        <v>122</v>
      </c>
    </row>
    <row r="213" spans="3:3" x14ac:dyDescent="0.25">
      <c r="C213" s="4" t="s">
        <v>122</v>
      </c>
    </row>
    <row r="214" spans="3:3" x14ac:dyDescent="0.25">
      <c r="C214" s="4" t="s">
        <v>122</v>
      </c>
    </row>
    <row r="215" spans="3:3" x14ac:dyDescent="0.25">
      <c r="C215" s="4" t="s">
        <v>109</v>
      </c>
    </row>
    <row r="216" spans="3:3" x14ac:dyDescent="0.25">
      <c r="C216" s="4" t="s">
        <v>147</v>
      </c>
    </row>
    <row r="217" spans="3:3" x14ac:dyDescent="0.25">
      <c r="C217" s="4" t="s">
        <v>147</v>
      </c>
    </row>
    <row r="218" spans="3:3" x14ac:dyDescent="0.25">
      <c r="C218" s="4" t="s">
        <v>22</v>
      </c>
    </row>
    <row r="219" spans="3:3" x14ac:dyDescent="0.25">
      <c r="C219" s="4" t="s">
        <v>140</v>
      </c>
    </row>
    <row r="220" spans="3:3" x14ac:dyDescent="0.25">
      <c r="C220" s="4" t="s">
        <v>140</v>
      </c>
    </row>
    <row r="221" spans="3:3" x14ac:dyDescent="0.25">
      <c r="C221" s="4" t="s">
        <v>216</v>
      </c>
    </row>
    <row r="222" spans="3:3" x14ac:dyDescent="0.25">
      <c r="C222" s="4" t="s">
        <v>216</v>
      </c>
    </row>
    <row r="223" spans="3:3" x14ac:dyDescent="0.25">
      <c r="C223" s="4" t="s">
        <v>216</v>
      </c>
    </row>
    <row r="224" spans="3:3" x14ac:dyDescent="0.25">
      <c r="C224" s="4" t="s">
        <v>216</v>
      </c>
    </row>
    <row r="225" spans="3:3" x14ac:dyDescent="0.25">
      <c r="C225" s="4" t="s">
        <v>216</v>
      </c>
    </row>
    <row r="226" spans="3:3" x14ac:dyDescent="0.25">
      <c r="C226" s="4" t="s">
        <v>216</v>
      </c>
    </row>
    <row r="227" spans="3:3" x14ac:dyDescent="0.25">
      <c r="C227" s="4" t="s">
        <v>216</v>
      </c>
    </row>
    <row r="228" spans="3:3" x14ac:dyDescent="0.25">
      <c r="C228" s="4" t="s">
        <v>216</v>
      </c>
    </row>
    <row r="229" spans="3:3" x14ac:dyDescent="0.25">
      <c r="C229" s="4" t="s">
        <v>216</v>
      </c>
    </row>
    <row r="230" spans="3:3" x14ac:dyDescent="0.25">
      <c r="C230" s="4" t="s">
        <v>216</v>
      </c>
    </row>
    <row r="231" spans="3:3" ht="34.799999999999997" x14ac:dyDescent="0.25">
      <c r="C231" s="4" t="s">
        <v>47</v>
      </c>
    </row>
    <row r="232" spans="3:3" ht="34.799999999999997" x14ac:dyDescent="0.25">
      <c r="C232" s="4" t="s">
        <v>47</v>
      </c>
    </row>
    <row r="233" spans="3:3" ht="34.799999999999997" x14ac:dyDescent="0.25">
      <c r="C233" s="4" t="s">
        <v>47</v>
      </c>
    </row>
    <row r="234" spans="3:3" ht="34.799999999999997" x14ac:dyDescent="0.25">
      <c r="C234" s="4" t="s">
        <v>47</v>
      </c>
    </row>
    <row r="235" spans="3:3" ht="34.799999999999997" x14ac:dyDescent="0.25">
      <c r="C235" s="4" t="s">
        <v>47</v>
      </c>
    </row>
    <row r="236" spans="3:3" x14ac:dyDescent="0.25">
      <c r="C236" s="4" t="s">
        <v>227</v>
      </c>
    </row>
    <row r="237" spans="3:3" x14ac:dyDescent="0.25">
      <c r="C237" s="4" t="s">
        <v>227</v>
      </c>
    </row>
    <row r="238" spans="3:3" x14ac:dyDescent="0.25">
      <c r="C238" s="4" t="s">
        <v>227</v>
      </c>
    </row>
    <row r="239" spans="3:3" x14ac:dyDescent="0.25">
      <c r="C239" s="4" t="s">
        <v>227</v>
      </c>
    </row>
    <row r="240" spans="3:3" x14ac:dyDescent="0.25">
      <c r="C240" s="4" t="s">
        <v>227</v>
      </c>
    </row>
    <row r="241" spans="3:3" x14ac:dyDescent="0.25">
      <c r="C241" s="4" t="s">
        <v>227</v>
      </c>
    </row>
    <row r="242" spans="3:3" x14ac:dyDescent="0.25">
      <c r="C242" s="4" t="s">
        <v>233</v>
      </c>
    </row>
    <row r="243" spans="3:3" x14ac:dyDescent="0.25">
      <c r="C243" s="4" t="s">
        <v>233</v>
      </c>
    </row>
    <row r="244" spans="3:3" x14ac:dyDescent="0.25">
      <c r="C244" s="4" t="s">
        <v>233</v>
      </c>
    </row>
    <row r="245" spans="3:3" x14ac:dyDescent="0.25">
      <c r="C245" s="4" t="s">
        <v>233</v>
      </c>
    </row>
    <row r="246" spans="3:3" x14ac:dyDescent="0.25">
      <c r="C246" s="4" t="s">
        <v>233</v>
      </c>
    </row>
    <row r="247" spans="3:3" x14ac:dyDescent="0.25">
      <c r="C247" s="4" t="s">
        <v>237</v>
      </c>
    </row>
    <row r="248" spans="3:3" x14ac:dyDescent="0.25">
      <c r="C248" s="4" t="s">
        <v>237</v>
      </c>
    </row>
    <row r="249" spans="3:3" x14ac:dyDescent="0.25">
      <c r="C249" s="4" t="s">
        <v>237</v>
      </c>
    </row>
    <row r="250" spans="3:3" x14ac:dyDescent="0.25">
      <c r="C250" s="4" t="s">
        <v>237</v>
      </c>
    </row>
    <row r="251" spans="3:3" x14ac:dyDescent="0.25">
      <c r="C251" s="4" t="s">
        <v>73</v>
      </c>
    </row>
    <row r="252" spans="3:3" x14ac:dyDescent="0.25">
      <c r="C252" s="4" t="s">
        <v>73</v>
      </c>
    </row>
    <row r="253" spans="3:3" x14ac:dyDescent="0.25">
      <c r="C253" s="4" t="s">
        <v>73</v>
      </c>
    </row>
    <row r="254" spans="3:3" x14ac:dyDescent="0.25">
      <c r="C254" s="4" t="s">
        <v>73</v>
      </c>
    </row>
    <row r="255" spans="3:3" x14ac:dyDescent="0.25">
      <c r="C255" s="4" t="s">
        <v>73</v>
      </c>
    </row>
    <row r="256" spans="3:3" x14ac:dyDescent="0.25">
      <c r="C256" s="4" t="s">
        <v>73</v>
      </c>
    </row>
    <row r="257" spans="3:3" x14ac:dyDescent="0.25">
      <c r="C257" s="4" t="s">
        <v>73</v>
      </c>
    </row>
    <row r="258" spans="3:3" x14ac:dyDescent="0.25">
      <c r="C258" s="4" t="s">
        <v>73</v>
      </c>
    </row>
    <row r="259" spans="3:3" x14ac:dyDescent="0.25">
      <c r="C259" s="4" t="s">
        <v>73</v>
      </c>
    </row>
    <row r="260" spans="3:3" x14ac:dyDescent="0.25">
      <c r="C260" s="4" t="s">
        <v>73</v>
      </c>
    </row>
    <row r="261" spans="3:3" x14ac:dyDescent="0.25">
      <c r="C261" s="4" t="s">
        <v>73</v>
      </c>
    </row>
    <row r="262" spans="3:3" x14ac:dyDescent="0.25">
      <c r="C262" s="4" t="s">
        <v>73</v>
      </c>
    </row>
    <row r="263" spans="3:3" x14ac:dyDescent="0.25">
      <c r="C263" s="4" t="s">
        <v>73</v>
      </c>
    </row>
    <row r="264" spans="3:3" x14ac:dyDescent="0.25">
      <c r="C264" s="4" t="s">
        <v>73</v>
      </c>
    </row>
    <row r="265" spans="3:3" x14ac:dyDescent="0.25">
      <c r="C265" s="4" t="s">
        <v>73</v>
      </c>
    </row>
    <row r="266" spans="3:3" x14ac:dyDescent="0.25">
      <c r="C266" s="4" t="s">
        <v>73</v>
      </c>
    </row>
    <row r="267" spans="3:3" x14ac:dyDescent="0.25">
      <c r="C267" s="4" t="s">
        <v>73</v>
      </c>
    </row>
    <row r="268" spans="3:3" x14ac:dyDescent="0.25">
      <c r="C268" s="4" t="s">
        <v>73</v>
      </c>
    </row>
    <row r="269" spans="3:3" x14ac:dyDescent="0.25">
      <c r="C269" s="4" t="s">
        <v>73</v>
      </c>
    </row>
    <row r="270" spans="3:3" x14ac:dyDescent="0.25">
      <c r="C270" s="4" t="s">
        <v>73</v>
      </c>
    </row>
    <row r="271" spans="3:3" x14ac:dyDescent="0.25">
      <c r="C271" s="4" t="s">
        <v>73</v>
      </c>
    </row>
    <row r="272" spans="3:3" x14ac:dyDescent="0.25">
      <c r="C272" s="4" t="s">
        <v>73</v>
      </c>
    </row>
    <row r="273" spans="3:3" x14ac:dyDescent="0.25">
      <c r="C273" s="4" t="s">
        <v>73</v>
      </c>
    </row>
    <row r="274" spans="3:3" x14ac:dyDescent="0.25">
      <c r="C274" s="4" t="s">
        <v>73</v>
      </c>
    </row>
    <row r="275" spans="3:3" x14ac:dyDescent="0.25">
      <c r="C275" s="4" t="s">
        <v>73</v>
      </c>
    </row>
    <row r="276" spans="3:3" ht="34.799999999999997" x14ac:dyDescent="0.25">
      <c r="C276" s="4" t="s">
        <v>60</v>
      </c>
    </row>
    <row r="277" spans="3:3" ht="34.799999999999997" x14ac:dyDescent="0.25">
      <c r="C277" s="4" t="s">
        <v>60</v>
      </c>
    </row>
    <row r="278" spans="3:3" ht="34.799999999999997" x14ac:dyDescent="0.25">
      <c r="C278" s="4" t="s">
        <v>60</v>
      </c>
    </row>
    <row r="279" spans="3:3" ht="34.799999999999997" x14ac:dyDescent="0.25">
      <c r="C279" s="4" t="s">
        <v>60</v>
      </c>
    </row>
    <row r="280" spans="3:3" ht="34.799999999999997" x14ac:dyDescent="0.25">
      <c r="C280" s="4" t="s">
        <v>60</v>
      </c>
    </row>
    <row r="281" spans="3:3" x14ac:dyDescent="0.25">
      <c r="C281" s="4" t="s">
        <v>244</v>
      </c>
    </row>
    <row r="282" spans="3:3" x14ac:dyDescent="0.25">
      <c r="C282" s="4" t="s">
        <v>244</v>
      </c>
    </row>
    <row r="283" spans="3:3" x14ac:dyDescent="0.25">
      <c r="C283" s="4" t="s">
        <v>244</v>
      </c>
    </row>
    <row r="284" spans="3:3" x14ac:dyDescent="0.25">
      <c r="C284" s="4" t="s">
        <v>244</v>
      </c>
    </row>
    <row r="285" spans="3:3" x14ac:dyDescent="0.25">
      <c r="C285" s="4" t="s">
        <v>244</v>
      </c>
    </row>
    <row r="286" spans="3:3" x14ac:dyDescent="0.25">
      <c r="C286" s="4" t="s">
        <v>244</v>
      </c>
    </row>
    <row r="287" spans="3:3" x14ac:dyDescent="0.25">
      <c r="C287" s="4" t="s">
        <v>244</v>
      </c>
    </row>
    <row r="288" spans="3:3" x14ac:dyDescent="0.25">
      <c r="C288" s="4" t="s">
        <v>244</v>
      </c>
    </row>
    <row r="289" spans="3:3" x14ac:dyDescent="0.25">
      <c r="C289" s="4" t="s">
        <v>293</v>
      </c>
    </row>
    <row r="290" spans="3:3" x14ac:dyDescent="0.25">
      <c r="C290" s="4" t="s">
        <v>293</v>
      </c>
    </row>
    <row r="291" spans="3:3" x14ac:dyDescent="0.25">
      <c r="C291" s="4" t="s">
        <v>293</v>
      </c>
    </row>
    <row r="292" spans="3:3" x14ac:dyDescent="0.25">
      <c r="C292" s="4" t="s">
        <v>252</v>
      </c>
    </row>
    <row r="293" spans="3:3" ht="34.799999999999997" x14ac:dyDescent="0.25">
      <c r="C293" s="4" t="s">
        <v>253</v>
      </c>
    </row>
    <row r="294" spans="3:3" ht="34.799999999999997" x14ac:dyDescent="0.25">
      <c r="C294" s="4" t="s">
        <v>253</v>
      </c>
    </row>
    <row r="295" spans="3:3" ht="34.799999999999997" x14ac:dyDescent="0.25">
      <c r="C295" s="4" t="s">
        <v>253</v>
      </c>
    </row>
    <row r="296" spans="3:3" ht="34.799999999999997" x14ac:dyDescent="0.25">
      <c r="C296" s="4" t="s">
        <v>253</v>
      </c>
    </row>
    <row r="297" spans="3:3" ht="34.799999999999997" x14ac:dyDescent="0.25">
      <c r="C297" s="4" t="s">
        <v>253</v>
      </c>
    </row>
    <row r="298" spans="3:3" ht="34.799999999999997" x14ac:dyDescent="0.25">
      <c r="C298" s="4" t="s">
        <v>259</v>
      </c>
    </row>
    <row r="299" spans="3:3" ht="34.799999999999997" x14ac:dyDescent="0.25">
      <c r="C299" s="4" t="s">
        <v>259</v>
      </c>
    </row>
    <row r="300" spans="3:3" ht="34.799999999999997" x14ac:dyDescent="0.25">
      <c r="C300" s="4" t="s">
        <v>262</v>
      </c>
    </row>
    <row r="301" spans="3:3" ht="34.799999999999997" x14ac:dyDescent="0.25">
      <c r="C301" s="4" t="s">
        <v>262</v>
      </c>
    </row>
    <row r="302" spans="3:3" ht="52.2" x14ac:dyDescent="0.25">
      <c r="C302" s="4" t="s">
        <v>265</v>
      </c>
    </row>
    <row r="303" spans="3:3" ht="52.2" x14ac:dyDescent="0.25">
      <c r="C303" s="4" t="s">
        <v>265</v>
      </c>
    </row>
    <row r="304" spans="3:3" ht="34.799999999999997" x14ac:dyDescent="0.25">
      <c r="C304" s="4" t="s">
        <v>267</v>
      </c>
    </row>
    <row r="305" spans="3:3" ht="34.799999999999997" x14ac:dyDescent="0.25">
      <c r="C305" s="4" t="s">
        <v>267</v>
      </c>
    </row>
    <row r="306" spans="3:3" ht="34.799999999999997" x14ac:dyDescent="0.25">
      <c r="C306" s="4" t="s">
        <v>267</v>
      </c>
    </row>
    <row r="307" spans="3:3" ht="34.799999999999997" x14ac:dyDescent="0.25">
      <c r="C307" s="4" t="s">
        <v>267</v>
      </c>
    </row>
    <row r="308" spans="3:3" ht="34.799999999999997" x14ac:dyDescent="0.25">
      <c r="C308" s="4" t="s">
        <v>267</v>
      </c>
    </row>
    <row r="309" spans="3:3" ht="34.799999999999997" x14ac:dyDescent="0.25">
      <c r="C309" s="4" t="s">
        <v>267</v>
      </c>
    </row>
    <row r="310" spans="3:3" x14ac:dyDescent="0.25">
      <c r="C310" s="4" t="s">
        <v>274</v>
      </c>
    </row>
    <row r="311" spans="3:3" x14ac:dyDescent="0.25">
      <c r="C311" s="4" t="s">
        <v>274</v>
      </c>
    </row>
    <row r="312" spans="3:3" x14ac:dyDescent="0.25">
      <c r="C312" s="4" t="s">
        <v>298</v>
      </c>
    </row>
    <row r="313" spans="3:3" x14ac:dyDescent="0.25">
      <c r="C313" s="4" t="s">
        <v>298</v>
      </c>
    </row>
    <row r="314" spans="3:3" x14ac:dyDescent="0.25">
      <c r="C314" s="4" t="s">
        <v>277</v>
      </c>
    </row>
    <row r="315" spans="3:3" x14ac:dyDescent="0.25">
      <c r="C315" s="4" t="s">
        <v>277</v>
      </c>
    </row>
    <row r="316" spans="3:3" x14ac:dyDescent="0.25">
      <c r="C316" s="4" t="s">
        <v>280</v>
      </c>
    </row>
    <row r="317" spans="3:3" x14ac:dyDescent="0.25">
      <c r="C317" s="4" t="s">
        <v>280</v>
      </c>
    </row>
    <row r="318" spans="3:3" x14ac:dyDescent="0.25">
      <c r="C318" s="4" t="s">
        <v>277</v>
      </c>
    </row>
    <row r="319" spans="3:3" x14ac:dyDescent="0.25">
      <c r="C319" s="4" t="s">
        <v>283</v>
      </c>
    </row>
    <row r="320" spans="3:3" x14ac:dyDescent="0.25">
      <c r="C320" s="4" t="s">
        <v>283</v>
      </c>
    </row>
    <row r="321" spans="3:3" x14ac:dyDescent="0.25">
      <c r="C321" s="4" t="s">
        <v>283</v>
      </c>
    </row>
    <row r="322" spans="3:3" x14ac:dyDescent="0.25">
      <c r="C322" s="4" t="s">
        <v>283</v>
      </c>
    </row>
    <row r="323" spans="3:3" x14ac:dyDescent="0.25">
      <c r="C323" s="4" t="s">
        <v>283</v>
      </c>
    </row>
    <row r="324" spans="3:3" x14ac:dyDescent="0.25">
      <c r="C324" s="4" t="s">
        <v>283</v>
      </c>
    </row>
    <row r="325" spans="3:3" x14ac:dyDescent="0.25">
      <c r="C325" s="4" t="s">
        <v>287</v>
      </c>
    </row>
    <row r="326" spans="3:3" x14ac:dyDescent="0.25">
      <c r="C326" s="4" t="s">
        <v>287</v>
      </c>
    </row>
    <row r="327" spans="3:3" x14ac:dyDescent="0.25">
      <c r="C327" s="4" t="s">
        <v>287</v>
      </c>
    </row>
    <row r="328" spans="3:3" x14ac:dyDescent="0.25">
      <c r="C328" s="4" t="s">
        <v>287</v>
      </c>
    </row>
    <row r="329" spans="3:3" x14ac:dyDescent="0.25">
      <c r="C329" s="4" t="s">
        <v>287</v>
      </c>
    </row>
    <row r="330" spans="3:3" x14ac:dyDescent="0.25">
      <c r="C330" s="4" t="s">
        <v>287</v>
      </c>
    </row>
    <row r="331" spans="3:3" x14ac:dyDescent="0.25">
      <c r="C331" s="1" t="s">
        <v>707</v>
      </c>
    </row>
    <row r="332" spans="3:3" x14ac:dyDescent="0.25">
      <c r="C332" s="1" t="s">
        <v>707</v>
      </c>
    </row>
    <row r="333" spans="3:3" x14ac:dyDescent="0.25">
      <c r="C333" s="1" t="s">
        <v>707</v>
      </c>
    </row>
    <row r="334" spans="3:3" x14ac:dyDescent="0.25">
      <c r="C334" s="1" t="s">
        <v>707</v>
      </c>
    </row>
    <row r="335" spans="3:3" x14ac:dyDescent="0.25">
      <c r="C335" s="1" t="s">
        <v>707</v>
      </c>
    </row>
    <row r="336" spans="3:3" x14ac:dyDescent="0.25">
      <c r="C336" s="1" t="s">
        <v>707</v>
      </c>
    </row>
    <row r="337" spans="3:3" x14ac:dyDescent="0.25">
      <c r="C337" s="1" t="s">
        <v>707</v>
      </c>
    </row>
    <row r="338" spans="3:3" x14ac:dyDescent="0.25">
      <c r="C338" s="1" t="s">
        <v>707</v>
      </c>
    </row>
    <row r="339" spans="3:3" x14ac:dyDescent="0.25">
      <c r="C339" s="1" t="s">
        <v>707</v>
      </c>
    </row>
    <row r="340" spans="3:3" x14ac:dyDescent="0.25">
      <c r="C340" s="1" t="s">
        <v>707</v>
      </c>
    </row>
    <row r="341" spans="3:3" x14ac:dyDescent="0.25">
      <c r="C341" s="2" t="s">
        <v>708</v>
      </c>
    </row>
    <row r="342" spans="3:3" x14ac:dyDescent="0.25">
      <c r="C342" s="2" t="s">
        <v>708</v>
      </c>
    </row>
    <row r="343" spans="3:3" x14ac:dyDescent="0.25">
      <c r="C343" s="2" t="s">
        <v>708</v>
      </c>
    </row>
    <row r="344" spans="3:3" x14ac:dyDescent="0.25">
      <c r="C344" s="2" t="s">
        <v>708</v>
      </c>
    </row>
    <row r="345" spans="3:3" x14ac:dyDescent="0.25">
      <c r="C345" s="2" t="s">
        <v>708</v>
      </c>
    </row>
    <row r="346" spans="3:3" x14ac:dyDescent="0.25">
      <c r="C346" s="2" t="s">
        <v>708</v>
      </c>
    </row>
    <row r="347" spans="3:3" x14ac:dyDescent="0.25">
      <c r="C347" s="2" t="s">
        <v>708</v>
      </c>
    </row>
    <row r="348" spans="3:3" x14ac:dyDescent="0.25">
      <c r="C348" s="2" t="s">
        <v>708</v>
      </c>
    </row>
    <row r="349" spans="3:3" x14ac:dyDescent="0.25">
      <c r="C349" s="2" t="s">
        <v>708</v>
      </c>
    </row>
    <row r="350" spans="3:3" x14ac:dyDescent="0.25">
      <c r="C350" s="2" t="s">
        <v>709</v>
      </c>
    </row>
    <row r="351" spans="3:3" x14ac:dyDescent="0.25">
      <c r="C351" s="2" t="s">
        <v>709</v>
      </c>
    </row>
    <row r="352" spans="3:3" x14ac:dyDescent="0.25">
      <c r="C352" s="2" t="s">
        <v>709</v>
      </c>
    </row>
    <row r="353" spans="3:3" x14ac:dyDescent="0.25">
      <c r="C353" s="2" t="s">
        <v>709</v>
      </c>
    </row>
    <row r="354" spans="3:3" x14ac:dyDescent="0.25">
      <c r="C354" s="2" t="s">
        <v>709</v>
      </c>
    </row>
    <row r="355" spans="3:3" x14ac:dyDescent="0.25">
      <c r="C355" s="2" t="s">
        <v>709</v>
      </c>
    </row>
    <row r="356" spans="3:3" x14ac:dyDescent="0.25">
      <c r="C356" s="2" t="s">
        <v>709</v>
      </c>
    </row>
    <row r="357" spans="3:3" x14ac:dyDescent="0.25">
      <c r="C357" s="2" t="s">
        <v>709</v>
      </c>
    </row>
    <row r="358" spans="3:3" ht="34.799999999999997" x14ac:dyDescent="0.25">
      <c r="C358" s="3" t="s">
        <v>710</v>
      </c>
    </row>
    <row r="359" spans="3:3" ht="34.799999999999997" x14ac:dyDescent="0.25">
      <c r="C359" s="3" t="s">
        <v>710</v>
      </c>
    </row>
    <row r="360" spans="3:3" ht="34.799999999999997" x14ac:dyDescent="0.25">
      <c r="C360" s="3" t="s">
        <v>710</v>
      </c>
    </row>
    <row r="361" spans="3:3" ht="34.799999999999997" x14ac:dyDescent="0.25">
      <c r="C361" s="3" t="s">
        <v>710</v>
      </c>
    </row>
    <row r="362" spans="3:3" ht="34.799999999999997" x14ac:dyDescent="0.25">
      <c r="C362" s="3" t="s">
        <v>710</v>
      </c>
    </row>
    <row r="363" spans="3:3" ht="34.799999999999997" x14ac:dyDescent="0.25">
      <c r="C363" s="3" t="s">
        <v>710</v>
      </c>
    </row>
    <row r="364" spans="3:3" ht="34.799999999999997" x14ac:dyDescent="0.25">
      <c r="C364" s="3" t="s">
        <v>710</v>
      </c>
    </row>
    <row r="365" spans="3:3" ht="34.799999999999997" x14ac:dyDescent="0.25">
      <c r="C365" s="3" t="s">
        <v>710</v>
      </c>
    </row>
    <row r="366" spans="3:3" ht="34.799999999999997" x14ac:dyDescent="0.25">
      <c r="C366" s="3" t="s">
        <v>710</v>
      </c>
    </row>
    <row r="367" spans="3:3" ht="34.799999999999997" x14ac:dyDescent="0.25">
      <c r="C367" s="3" t="s">
        <v>710</v>
      </c>
    </row>
    <row r="368" spans="3:3" ht="34.799999999999997" x14ac:dyDescent="0.25">
      <c r="C368" s="3" t="s">
        <v>710</v>
      </c>
    </row>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得分</vt:lpstr>
      <vt:lpstr>检查表</vt:lpstr>
      <vt:lpstr>Sheet1</vt:lpstr>
      <vt:lpstr>Sheet1!提取</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2020-01-03T03:41:58Z</dcterms:modified>
</cp:coreProperties>
</file>